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0"/>
  </bookViews>
  <sheets>
    <sheet name="вода" sheetId="1" r:id="rId1"/>
  </sheets>
  <definedNames/>
  <calcPr fullCalcOnLoad="1"/>
</workbook>
</file>

<file path=xl/sharedStrings.xml><?xml version="1.0" encoding="utf-8"?>
<sst xmlns="http://schemas.openxmlformats.org/spreadsheetml/2006/main" count="118" uniqueCount="60">
  <si>
    <t>март</t>
  </si>
  <si>
    <t>май</t>
  </si>
  <si>
    <t>июнь</t>
  </si>
  <si>
    <t>июль</t>
  </si>
  <si>
    <t>куб м</t>
  </si>
  <si>
    <t>куб. м</t>
  </si>
  <si>
    <t>Итого по школам</t>
  </si>
  <si>
    <t>Итого по ДОУ</t>
  </si>
  <si>
    <t>Итого по образованию</t>
  </si>
  <si>
    <t>ед. изм.</t>
  </si>
  <si>
    <t>апрель</t>
  </si>
  <si>
    <t>январь</t>
  </si>
  <si>
    <t>август</t>
  </si>
  <si>
    <t>октябрь</t>
  </si>
  <si>
    <t>куб.м</t>
  </si>
  <si>
    <t xml:space="preserve"> руб.</t>
  </si>
  <si>
    <t>руб.</t>
  </si>
  <si>
    <t>ММБУК ММР "МКИО"</t>
  </si>
  <si>
    <t>МОБУ СОШ с. Михайловка им. Крушанова</t>
  </si>
  <si>
    <t>МОБУ СОШ с. Ивановка</t>
  </si>
  <si>
    <t>МОБУ СОШ  № 2     пос. Новошахтинский</t>
  </si>
  <si>
    <t>февраль</t>
  </si>
  <si>
    <t>сентябрь</t>
  </si>
  <si>
    <t>ноябрь</t>
  </si>
  <si>
    <t>декабрь</t>
  </si>
  <si>
    <t>МДОБУ "Ручеек"</t>
  </si>
  <si>
    <t>МДОБУ "Росинка"</t>
  </si>
  <si>
    <t>МДОБУ "Золотой ключик"</t>
  </si>
  <si>
    <t>МДОБУ "Василек"</t>
  </si>
  <si>
    <t>МДОБУ "Светлячок"</t>
  </si>
  <si>
    <t>МДОБУ "Буратино"</t>
  </si>
  <si>
    <t>Всего по учреждениям</t>
  </si>
  <si>
    <t>МКУ "УОТОД АММР"</t>
  </si>
  <si>
    <t>Наименование
потребителей</t>
  </si>
  <si>
    <t>в том  числе по месяцам</t>
  </si>
  <si>
    <t>МДОБУ "Березка" (с.Михайловка)</t>
  </si>
  <si>
    <t xml:space="preserve"> тыс. </t>
  </si>
  <si>
    <t>МДОБУ "Березка" (с.Ляличи)</t>
  </si>
  <si>
    <t>МБУ "Редакция районной газеты "Вперед"</t>
  </si>
  <si>
    <t>МБУ ДО "ДШИ" с.Михайловка для п.Новошахтинский</t>
  </si>
  <si>
    <t>МБОУ СОШ с. Абрамовка</t>
  </si>
  <si>
    <t>МБОУ ООШ с. Григорьевка</t>
  </si>
  <si>
    <t>МБОУ СОШ с. Кремово</t>
  </si>
  <si>
    <t>МБОУ СОШ с. Ляличи</t>
  </si>
  <si>
    <t>МБОУ СОШ  с. Осиновка</t>
  </si>
  <si>
    <t>МБОУ СОШ с. Ширяевка</t>
  </si>
  <si>
    <t>МБОУ СОШ с. Первомайское</t>
  </si>
  <si>
    <t>МБОУ СОШ № 1     пос. Новошахтинский</t>
  </si>
  <si>
    <t>МБО ДО ДЮСШ с.Михайловка</t>
  </si>
  <si>
    <t>МДОБУ "Журавлик" с.Ивановка</t>
  </si>
  <si>
    <t>МБОУ СОШ с. Ивановка (п. Горное)</t>
  </si>
  <si>
    <t>Лимиты бюджетных средств на водопотребление в 2023 году для 
учреждений, финансируемых из средств  местного бюджета</t>
  </si>
  <si>
    <t>МДОБУ "Журавлик" п. Горное</t>
  </si>
  <si>
    <t>Лимит на
2023 год</t>
  </si>
  <si>
    <r>
      <t xml:space="preserve">МКУ "УОТОД АММР" </t>
    </r>
    <r>
      <rPr>
        <b/>
        <sz val="9"/>
        <rFont val="Times New Roman"/>
        <family val="1"/>
      </rPr>
      <t>СТАДИОН</t>
    </r>
  </si>
  <si>
    <r>
      <t xml:space="preserve">Тарифы: КГУП "Приморский водоканал " - для потребителей Михайловского СП на 1 полугодие 2023 года - </t>
    </r>
    <r>
      <rPr>
        <b/>
        <sz val="8"/>
        <rFont val="Times New Roman"/>
        <family val="1"/>
      </rPr>
      <t>35,27</t>
    </r>
    <r>
      <rPr>
        <sz val="8"/>
        <rFont val="Times New Roman"/>
        <family val="1"/>
      </rPr>
      <t xml:space="preserve"> руб/куб.м; на 2 полугодие - </t>
    </r>
    <r>
      <rPr>
        <b/>
        <sz val="8"/>
        <rFont val="Times New Roman"/>
        <family val="1"/>
      </rPr>
      <t>36,02</t>
    </r>
    <r>
      <rPr>
        <sz val="8"/>
        <rFont val="Times New Roman"/>
        <family val="1"/>
      </rPr>
      <t xml:space="preserve"> руб/куб.м.</t>
    </r>
  </si>
  <si>
    <r>
      <t xml:space="preserve">Тарифы: КГУП "Приморский водоканал " - для потребителей Ивановского СП на 1 полугодие 2023 года - </t>
    </r>
    <r>
      <rPr>
        <b/>
        <sz val="8"/>
        <rFont val="Times New Roman"/>
        <family val="1"/>
      </rPr>
      <t>44,65</t>
    </r>
    <r>
      <rPr>
        <sz val="8"/>
        <rFont val="Times New Roman"/>
        <family val="1"/>
      </rPr>
      <t xml:space="preserve"> руб/куб.м; на 2 полугодие -</t>
    </r>
    <r>
      <rPr>
        <b/>
        <sz val="8"/>
        <rFont val="Times New Roman"/>
        <family val="1"/>
      </rPr>
      <t xml:space="preserve"> 45,42</t>
    </r>
    <r>
      <rPr>
        <sz val="8"/>
        <rFont val="Times New Roman"/>
        <family val="1"/>
      </rPr>
      <t xml:space="preserve"> руб/куб.м.</t>
    </r>
  </si>
  <si>
    <r>
      <t xml:space="preserve">Тарифы: КГУП "Приморский водоканал " - для потребителей Осиновского, Сунятсенского, Григорьевского, Кремовского СП на 1 полугодие 2023 года - </t>
    </r>
    <r>
      <rPr>
        <b/>
        <sz val="8"/>
        <rFont val="Times New Roman"/>
        <family val="1"/>
      </rPr>
      <t>35,35</t>
    </r>
    <r>
      <rPr>
        <sz val="8"/>
        <rFont val="Times New Roman"/>
        <family val="1"/>
      </rPr>
      <t xml:space="preserve"> руб/куб.м; на 2 полугодие - </t>
    </r>
    <r>
      <rPr>
        <b/>
        <sz val="8"/>
        <rFont val="Times New Roman"/>
        <family val="1"/>
      </rPr>
      <t>35,65</t>
    </r>
    <r>
      <rPr>
        <sz val="8"/>
        <rFont val="Times New Roman"/>
        <family val="1"/>
      </rPr>
      <t xml:space="preserve"> руб/куб.м.</t>
    </r>
  </si>
  <si>
    <r>
      <t xml:space="preserve">КГУП "Примтеплоэнерго" для потребителей Новошахтинского ГП на 1 полугодие 2023 года - </t>
    </r>
    <r>
      <rPr>
        <b/>
        <sz val="8"/>
        <rFont val="Times New Roman"/>
        <family val="1"/>
      </rPr>
      <t>39,64</t>
    </r>
    <r>
      <rPr>
        <sz val="8"/>
        <rFont val="Times New Roman"/>
        <family val="1"/>
      </rPr>
      <t xml:space="preserve"> руб./куб.м; на 2 полугодие - </t>
    </r>
    <r>
      <rPr>
        <b/>
        <sz val="8"/>
        <rFont val="Times New Roman"/>
        <family val="1"/>
      </rPr>
      <t>40,48</t>
    </r>
    <r>
      <rPr>
        <sz val="8"/>
        <rFont val="Times New Roman"/>
        <family val="1"/>
      </rPr>
      <t xml:space="preserve"> руб./куб.м  </t>
    </r>
  </si>
  <si>
    <t>Приложение 5
к постановлению администрации  
Михайловского муниципального района
от 19.09.2022 № 1100-па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</si>
</sst>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"/>
    <numFmt numFmtId="177" formatCode="0.00000"/>
    <numFmt numFmtId="178" formatCode="0.000000"/>
  </numFmts>
  <fonts count="5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60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b/>
      <sz val="10"/>
      <name val="Arial Cyr"/>
      <family val="0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2" fontId="1" fillId="0" borderId="10" xfId="0" applyNumberFormat="1" applyFont="1" applyFill="1" applyBorder="1" applyAlignment="1">
      <alignment horizontal="center" vertical="center"/>
    </xf>
    <xf numFmtId="2" fontId="5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7" fillId="0" borderId="0" xfId="0" applyFont="1" applyFill="1" applyAlignment="1">
      <alignment horizontal="left" wrapText="1"/>
    </xf>
    <xf numFmtId="0" fontId="2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 vertical="center"/>
    </xf>
    <xf numFmtId="0" fontId="8" fillId="0" borderId="13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16"/>
  <sheetViews>
    <sheetView tabSelected="1" zoomScale="115" zoomScaleNormal="115" zoomScalePageLayoutView="0" workbookViewId="0" topLeftCell="A1">
      <pane xSplit="4" ySplit="10" topLeftCell="E26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L1" sqref="L1:Q1"/>
    </sheetView>
  </sheetViews>
  <sheetFormatPr defaultColWidth="9.00390625" defaultRowHeight="12.75"/>
  <cols>
    <col min="1" max="1" width="3.125" style="1" customWidth="1"/>
    <col min="2" max="2" width="16.875" style="1" customWidth="1"/>
    <col min="3" max="3" width="8.125" style="1" customWidth="1"/>
    <col min="4" max="4" width="12.625" style="22" customWidth="1"/>
    <col min="5" max="5" width="9.75390625" style="16" customWidth="1"/>
    <col min="6" max="8" width="9.625" style="16" customWidth="1"/>
    <col min="9" max="9" width="8.75390625" style="16" customWidth="1"/>
    <col min="10" max="12" width="9.875" style="16" customWidth="1"/>
    <col min="13" max="13" width="9.375" style="16" customWidth="1"/>
    <col min="14" max="14" width="8.75390625" style="16" customWidth="1"/>
    <col min="15" max="15" width="9.375" style="16" customWidth="1"/>
    <col min="16" max="16" width="9.875" style="16" customWidth="1"/>
    <col min="17" max="17" width="6.125" style="1" hidden="1" customWidth="1"/>
    <col min="18" max="16384" width="9.125" style="1" customWidth="1"/>
  </cols>
  <sheetData>
    <row r="1" spans="2:17" ht="58.5" customHeight="1">
      <c r="B1" s="10"/>
      <c r="C1" s="11"/>
      <c r="D1" s="19"/>
      <c r="E1" s="12"/>
      <c r="F1" s="12"/>
      <c r="G1" s="12"/>
      <c r="H1" s="12"/>
      <c r="I1" s="12"/>
      <c r="J1" s="12"/>
      <c r="K1" s="12"/>
      <c r="L1" s="30" t="s">
        <v>59</v>
      </c>
      <c r="M1" s="30"/>
      <c r="N1" s="30"/>
      <c r="O1" s="30"/>
      <c r="P1" s="30"/>
      <c r="Q1" s="30"/>
    </row>
    <row r="2" spans="2:17" ht="33" customHeight="1">
      <c r="B2" s="33" t="s">
        <v>51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2:17" ht="12.75" customHeight="1">
      <c r="B3" s="11"/>
      <c r="C3" s="28" t="s">
        <v>55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"/>
    </row>
    <row r="4" spans="2:17" ht="17.25" customHeight="1">
      <c r="B4" s="11"/>
      <c r="C4" s="28" t="s">
        <v>56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"/>
    </row>
    <row r="5" spans="2:17" ht="9.75" customHeight="1">
      <c r="B5" s="11"/>
      <c r="C5" s="36" t="s">
        <v>57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2"/>
    </row>
    <row r="6" spans="2:17" ht="12.75" customHeight="1">
      <c r="B6" s="11"/>
      <c r="C6" s="29" t="s">
        <v>58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3"/>
    </row>
    <row r="7" spans="2:17" ht="14.25" customHeight="1" hidden="1">
      <c r="B7" s="11"/>
      <c r="C7" s="11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5"/>
    </row>
    <row r="8" spans="2:17" ht="9" customHeight="1" hidden="1">
      <c r="B8" s="11"/>
      <c r="C8" s="11"/>
      <c r="D8" s="20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5"/>
    </row>
    <row r="9" spans="2:16" s="17" customFormat="1" ht="15.75" customHeight="1">
      <c r="B9" s="50" t="s">
        <v>33</v>
      </c>
      <c r="C9" s="37" t="s">
        <v>9</v>
      </c>
      <c r="D9" s="34" t="s">
        <v>53</v>
      </c>
      <c r="E9" s="44" t="s">
        <v>34</v>
      </c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</row>
    <row r="10" spans="2:16" ht="12.75">
      <c r="B10" s="38"/>
      <c r="C10" s="38"/>
      <c r="D10" s="35"/>
      <c r="E10" s="26" t="s">
        <v>11</v>
      </c>
      <c r="F10" s="26" t="s">
        <v>21</v>
      </c>
      <c r="G10" s="26" t="s">
        <v>0</v>
      </c>
      <c r="H10" s="26" t="s">
        <v>10</v>
      </c>
      <c r="I10" s="26" t="s">
        <v>1</v>
      </c>
      <c r="J10" s="26" t="s">
        <v>2</v>
      </c>
      <c r="K10" s="26" t="s">
        <v>3</v>
      </c>
      <c r="L10" s="26" t="s">
        <v>12</v>
      </c>
      <c r="M10" s="26" t="s">
        <v>22</v>
      </c>
      <c r="N10" s="26" t="s">
        <v>13</v>
      </c>
      <c r="O10" s="26" t="s">
        <v>23</v>
      </c>
      <c r="P10" s="26" t="s">
        <v>24</v>
      </c>
    </row>
    <row r="11" spans="2:16" s="7" customFormat="1" ht="12.75">
      <c r="B11" s="32" t="s">
        <v>17</v>
      </c>
      <c r="C11" s="13" t="s">
        <v>14</v>
      </c>
      <c r="D11" s="18">
        <f aca="true" t="shared" si="0" ref="D11:D68">E11+F11+G11+H11+I11+J11+K11+L11+M11+N11+O11+P11</f>
        <v>186</v>
      </c>
      <c r="E11" s="23">
        <v>16</v>
      </c>
      <c r="F11" s="23">
        <v>16</v>
      </c>
      <c r="G11" s="23">
        <v>16</v>
      </c>
      <c r="H11" s="23">
        <v>15</v>
      </c>
      <c r="I11" s="23">
        <v>15</v>
      </c>
      <c r="J11" s="23">
        <v>15</v>
      </c>
      <c r="K11" s="23">
        <v>15</v>
      </c>
      <c r="L11" s="23">
        <v>15</v>
      </c>
      <c r="M11" s="23">
        <v>15</v>
      </c>
      <c r="N11" s="23">
        <v>16</v>
      </c>
      <c r="O11" s="23">
        <v>16</v>
      </c>
      <c r="P11" s="23">
        <v>16</v>
      </c>
    </row>
    <row r="12" spans="2:16" s="7" customFormat="1" ht="13.5" customHeight="1">
      <c r="B12" s="32"/>
      <c r="C12" s="13" t="s">
        <v>15</v>
      </c>
      <c r="D12" s="18">
        <f t="shared" si="0"/>
        <v>6629.97</v>
      </c>
      <c r="E12" s="23">
        <f aca="true" t="shared" si="1" ref="E12:J12">E11*35.27</f>
        <v>564.32</v>
      </c>
      <c r="F12" s="23">
        <f t="shared" si="1"/>
        <v>564.32</v>
      </c>
      <c r="G12" s="23">
        <f t="shared" si="1"/>
        <v>564.32</v>
      </c>
      <c r="H12" s="23">
        <f t="shared" si="1"/>
        <v>529.0500000000001</v>
      </c>
      <c r="I12" s="23">
        <f t="shared" si="1"/>
        <v>529.0500000000001</v>
      </c>
      <c r="J12" s="23">
        <f t="shared" si="1"/>
        <v>529.0500000000001</v>
      </c>
      <c r="K12" s="23">
        <f aca="true" t="shared" si="2" ref="K12:P12">K11*36.02</f>
        <v>540.3000000000001</v>
      </c>
      <c r="L12" s="23">
        <f t="shared" si="2"/>
        <v>540.3000000000001</v>
      </c>
      <c r="M12" s="23">
        <f t="shared" si="2"/>
        <v>540.3000000000001</v>
      </c>
      <c r="N12" s="23">
        <f t="shared" si="2"/>
        <v>576.32</v>
      </c>
      <c r="O12" s="23">
        <f t="shared" si="2"/>
        <v>576.32</v>
      </c>
      <c r="P12" s="23">
        <f t="shared" si="2"/>
        <v>576.32</v>
      </c>
    </row>
    <row r="13" spans="2:16" s="7" customFormat="1" ht="14.25" customHeight="1">
      <c r="B13" s="32" t="s">
        <v>32</v>
      </c>
      <c r="C13" s="13" t="s">
        <v>5</v>
      </c>
      <c r="D13" s="18">
        <f t="shared" si="0"/>
        <v>584</v>
      </c>
      <c r="E13" s="23">
        <v>48.3</v>
      </c>
      <c r="F13" s="23">
        <v>48.7</v>
      </c>
      <c r="G13" s="23">
        <v>48.7</v>
      </c>
      <c r="H13" s="23">
        <v>48.7</v>
      </c>
      <c r="I13" s="23">
        <v>48.7</v>
      </c>
      <c r="J13" s="23">
        <v>48.7</v>
      </c>
      <c r="K13" s="23">
        <v>48.7</v>
      </c>
      <c r="L13" s="23">
        <v>48.7</v>
      </c>
      <c r="M13" s="23">
        <v>48.7</v>
      </c>
      <c r="N13" s="23">
        <v>48.7</v>
      </c>
      <c r="O13" s="23">
        <v>48.7</v>
      </c>
      <c r="P13" s="23">
        <v>48.7</v>
      </c>
    </row>
    <row r="14" spans="2:16" s="7" customFormat="1" ht="18" customHeight="1">
      <c r="B14" s="32"/>
      <c r="C14" s="13" t="s">
        <v>16</v>
      </c>
      <c r="D14" s="18">
        <f t="shared" si="0"/>
        <v>20816.830000000005</v>
      </c>
      <c r="E14" s="23">
        <f aca="true" t="shared" si="3" ref="E14:J14">E13*35.27</f>
        <v>1703.541</v>
      </c>
      <c r="F14" s="23">
        <f t="shared" si="3"/>
        <v>1717.6490000000003</v>
      </c>
      <c r="G14" s="23">
        <f t="shared" si="3"/>
        <v>1717.6490000000003</v>
      </c>
      <c r="H14" s="23">
        <f t="shared" si="3"/>
        <v>1717.6490000000003</v>
      </c>
      <c r="I14" s="23">
        <f t="shared" si="3"/>
        <v>1717.6490000000003</v>
      </c>
      <c r="J14" s="23">
        <f t="shared" si="3"/>
        <v>1717.6490000000003</v>
      </c>
      <c r="K14" s="23">
        <f aca="true" t="shared" si="4" ref="K14:P14">K13*36.02</f>
        <v>1754.1740000000002</v>
      </c>
      <c r="L14" s="23">
        <f t="shared" si="4"/>
        <v>1754.1740000000002</v>
      </c>
      <c r="M14" s="23">
        <f t="shared" si="4"/>
        <v>1754.1740000000002</v>
      </c>
      <c r="N14" s="23">
        <f t="shared" si="4"/>
        <v>1754.1740000000002</v>
      </c>
      <c r="O14" s="23">
        <f t="shared" si="4"/>
        <v>1754.1740000000002</v>
      </c>
      <c r="P14" s="23">
        <f t="shared" si="4"/>
        <v>1754.1740000000002</v>
      </c>
    </row>
    <row r="15" spans="2:16" s="7" customFormat="1" ht="18" customHeight="1">
      <c r="B15" s="40" t="s">
        <v>54</v>
      </c>
      <c r="C15" s="27" t="s">
        <v>5</v>
      </c>
      <c r="D15" s="18">
        <f>E15+F15+G15+H15+I15+J15+K15+L15+M15+N15+O15+P15</f>
        <v>349.99999999999994</v>
      </c>
      <c r="E15" s="23">
        <v>29</v>
      </c>
      <c r="F15" s="23">
        <v>29.2</v>
      </c>
      <c r="G15" s="23">
        <v>29.2</v>
      </c>
      <c r="H15" s="23">
        <v>29.2</v>
      </c>
      <c r="I15" s="23">
        <v>29.2</v>
      </c>
      <c r="J15" s="23">
        <v>29.2</v>
      </c>
      <c r="K15" s="23">
        <v>29.2</v>
      </c>
      <c r="L15" s="23">
        <v>29.2</v>
      </c>
      <c r="M15" s="23">
        <v>29.2</v>
      </c>
      <c r="N15" s="23">
        <v>29.2</v>
      </c>
      <c r="O15" s="23">
        <v>29.2</v>
      </c>
      <c r="P15" s="23">
        <v>29</v>
      </c>
    </row>
    <row r="16" spans="2:16" s="7" customFormat="1" ht="18" customHeight="1">
      <c r="B16" s="41"/>
      <c r="C16" s="27" t="s">
        <v>16</v>
      </c>
      <c r="D16" s="18">
        <f>E16+F16+G16+H16+I16+J16+K16+L16+M16+N16+O16+P16</f>
        <v>12475.749999999998</v>
      </c>
      <c r="E16" s="23">
        <f aca="true" t="shared" si="5" ref="E16:J16">E15*35.27</f>
        <v>1022.83</v>
      </c>
      <c r="F16" s="23">
        <f t="shared" si="5"/>
        <v>1029.884</v>
      </c>
      <c r="G16" s="23">
        <f t="shared" si="5"/>
        <v>1029.884</v>
      </c>
      <c r="H16" s="23">
        <f t="shared" si="5"/>
        <v>1029.884</v>
      </c>
      <c r="I16" s="23">
        <f t="shared" si="5"/>
        <v>1029.884</v>
      </c>
      <c r="J16" s="23">
        <f t="shared" si="5"/>
        <v>1029.884</v>
      </c>
      <c r="K16" s="23">
        <f aca="true" t="shared" si="6" ref="K16:P16">K15*36.02</f>
        <v>1051.784</v>
      </c>
      <c r="L16" s="23">
        <f t="shared" si="6"/>
        <v>1051.784</v>
      </c>
      <c r="M16" s="23">
        <f t="shared" si="6"/>
        <v>1051.784</v>
      </c>
      <c r="N16" s="23">
        <f t="shared" si="6"/>
        <v>1051.784</v>
      </c>
      <c r="O16" s="23">
        <f t="shared" si="6"/>
        <v>1051.784</v>
      </c>
      <c r="P16" s="23">
        <f t="shared" si="6"/>
        <v>1044.5800000000002</v>
      </c>
    </row>
    <row r="17" spans="2:16" s="7" customFormat="1" ht="21.75" customHeight="1">
      <c r="B17" s="49" t="s">
        <v>39</v>
      </c>
      <c r="C17" s="13" t="s">
        <v>5</v>
      </c>
      <c r="D17" s="18">
        <f t="shared" si="0"/>
        <v>36</v>
      </c>
      <c r="E17" s="23">
        <v>3</v>
      </c>
      <c r="F17" s="23">
        <v>3</v>
      </c>
      <c r="G17" s="23">
        <v>3</v>
      </c>
      <c r="H17" s="23">
        <v>3</v>
      </c>
      <c r="I17" s="23">
        <v>3</v>
      </c>
      <c r="J17" s="23">
        <v>3</v>
      </c>
      <c r="K17" s="23">
        <v>3</v>
      </c>
      <c r="L17" s="23">
        <v>3</v>
      </c>
      <c r="M17" s="23">
        <v>3</v>
      </c>
      <c r="N17" s="23">
        <v>3</v>
      </c>
      <c r="O17" s="23">
        <v>3</v>
      </c>
      <c r="P17" s="23">
        <v>3</v>
      </c>
    </row>
    <row r="18" spans="2:17" s="7" customFormat="1" ht="23.25" customHeight="1">
      <c r="B18" s="49"/>
      <c r="C18" s="13" t="s">
        <v>15</v>
      </c>
      <c r="D18" s="18">
        <f t="shared" si="0"/>
        <v>1283.2199999999996</v>
      </c>
      <c r="E18" s="23">
        <f aca="true" t="shared" si="7" ref="E18:J18">E17*35.27</f>
        <v>105.81</v>
      </c>
      <c r="F18" s="23">
        <f t="shared" si="7"/>
        <v>105.81</v>
      </c>
      <c r="G18" s="23">
        <f t="shared" si="7"/>
        <v>105.81</v>
      </c>
      <c r="H18" s="23">
        <f t="shared" si="7"/>
        <v>105.81</v>
      </c>
      <c r="I18" s="23">
        <f t="shared" si="7"/>
        <v>105.81</v>
      </c>
      <c r="J18" s="23">
        <f t="shared" si="7"/>
        <v>105.81</v>
      </c>
      <c r="K18" s="23">
        <f aca="true" t="shared" si="8" ref="K18:P18">K17*36.02</f>
        <v>108.06</v>
      </c>
      <c r="L18" s="23">
        <f t="shared" si="8"/>
        <v>108.06</v>
      </c>
      <c r="M18" s="23">
        <f t="shared" si="8"/>
        <v>108.06</v>
      </c>
      <c r="N18" s="23">
        <f t="shared" si="8"/>
        <v>108.06</v>
      </c>
      <c r="O18" s="23">
        <f t="shared" si="8"/>
        <v>108.06</v>
      </c>
      <c r="P18" s="23">
        <f t="shared" si="8"/>
        <v>108.06</v>
      </c>
      <c r="Q18" s="24">
        <f>Q17*35.51</f>
        <v>0</v>
      </c>
    </row>
    <row r="19" spans="2:16" s="7" customFormat="1" ht="15.75" customHeight="1">
      <c r="B19" s="32" t="s">
        <v>40</v>
      </c>
      <c r="C19" s="13" t="s">
        <v>4</v>
      </c>
      <c r="D19" s="18">
        <f>E19+F19+G19+H19+I19+J19+K19+L19+M19+N19+O19+P19</f>
        <v>170</v>
      </c>
      <c r="E19" s="23">
        <v>12</v>
      </c>
      <c r="F19" s="23">
        <v>17</v>
      </c>
      <c r="G19" s="23">
        <v>14</v>
      </c>
      <c r="H19" s="23">
        <v>16</v>
      </c>
      <c r="I19" s="23">
        <v>14</v>
      </c>
      <c r="J19" s="23">
        <v>11</v>
      </c>
      <c r="K19" s="23">
        <v>10</v>
      </c>
      <c r="L19" s="23">
        <v>10</v>
      </c>
      <c r="M19" s="23">
        <v>17</v>
      </c>
      <c r="N19" s="23">
        <v>17</v>
      </c>
      <c r="O19" s="23">
        <v>15</v>
      </c>
      <c r="P19" s="23">
        <v>17</v>
      </c>
    </row>
    <row r="20" spans="2:16" s="7" customFormat="1" ht="17.25" customHeight="1">
      <c r="B20" s="32"/>
      <c r="C20" s="13" t="s">
        <v>15</v>
      </c>
      <c r="D20" s="18">
        <f t="shared" si="0"/>
        <v>6035.3</v>
      </c>
      <c r="E20" s="23">
        <f aca="true" t="shared" si="9" ref="E20:J20">E19*35.35</f>
        <v>424.20000000000005</v>
      </c>
      <c r="F20" s="23">
        <f t="shared" si="9"/>
        <v>600.95</v>
      </c>
      <c r="G20" s="23">
        <f t="shared" si="9"/>
        <v>494.90000000000003</v>
      </c>
      <c r="H20" s="23">
        <f t="shared" si="9"/>
        <v>565.6</v>
      </c>
      <c r="I20" s="23">
        <f t="shared" si="9"/>
        <v>494.90000000000003</v>
      </c>
      <c r="J20" s="23">
        <f t="shared" si="9"/>
        <v>388.85</v>
      </c>
      <c r="K20" s="23">
        <f aca="true" t="shared" si="10" ref="K20:P20">K19*35.65</f>
        <v>356.5</v>
      </c>
      <c r="L20" s="23">
        <f t="shared" si="10"/>
        <v>356.5</v>
      </c>
      <c r="M20" s="23">
        <f t="shared" si="10"/>
        <v>606.05</v>
      </c>
      <c r="N20" s="23">
        <f t="shared" si="10"/>
        <v>606.05</v>
      </c>
      <c r="O20" s="23">
        <f t="shared" si="10"/>
        <v>534.75</v>
      </c>
      <c r="P20" s="23">
        <f t="shared" si="10"/>
        <v>606.05</v>
      </c>
    </row>
    <row r="21" spans="2:16" s="7" customFormat="1" ht="15.75" customHeight="1">
      <c r="B21" s="32" t="s">
        <v>41</v>
      </c>
      <c r="C21" s="13" t="s">
        <v>4</v>
      </c>
      <c r="D21" s="18">
        <f>E21+F21+G21+H21+I21+J21+K21+L21+M21+N21+O21+P21</f>
        <v>200</v>
      </c>
      <c r="E21" s="23">
        <v>20</v>
      </c>
      <c r="F21" s="23">
        <v>20</v>
      </c>
      <c r="G21" s="23">
        <v>20</v>
      </c>
      <c r="H21" s="23">
        <v>20</v>
      </c>
      <c r="I21" s="23">
        <v>20</v>
      </c>
      <c r="J21" s="23">
        <v>20</v>
      </c>
      <c r="K21" s="23">
        <v>10</v>
      </c>
      <c r="L21" s="23">
        <v>10</v>
      </c>
      <c r="M21" s="23">
        <v>15</v>
      </c>
      <c r="N21" s="23">
        <v>15</v>
      </c>
      <c r="O21" s="23">
        <v>15</v>
      </c>
      <c r="P21" s="23">
        <v>15</v>
      </c>
    </row>
    <row r="22" spans="2:16" s="7" customFormat="1" ht="17.25" customHeight="1">
      <c r="B22" s="32"/>
      <c r="C22" s="13" t="s">
        <v>15</v>
      </c>
      <c r="D22" s="18">
        <f>E22+F22+G22+H22+I22+J22+K22+L22+M22+N22+O22+P22</f>
        <v>7094</v>
      </c>
      <c r="E22" s="23">
        <f aca="true" t="shared" si="11" ref="E22:J22">E21*35.35</f>
        <v>707</v>
      </c>
      <c r="F22" s="23">
        <f t="shared" si="11"/>
        <v>707</v>
      </c>
      <c r="G22" s="23">
        <f t="shared" si="11"/>
        <v>707</v>
      </c>
      <c r="H22" s="23">
        <f t="shared" si="11"/>
        <v>707</v>
      </c>
      <c r="I22" s="23">
        <f t="shared" si="11"/>
        <v>707</v>
      </c>
      <c r="J22" s="23">
        <f t="shared" si="11"/>
        <v>707</v>
      </c>
      <c r="K22" s="23">
        <f aca="true" t="shared" si="12" ref="K22:P22">K21*35.65</f>
        <v>356.5</v>
      </c>
      <c r="L22" s="23">
        <f t="shared" si="12"/>
        <v>356.5</v>
      </c>
      <c r="M22" s="23">
        <f t="shared" si="12"/>
        <v>534.75</v>
      </c>
      <c r="N22" s="23">
        <f t="shared" si="12"/>
        <v>534.75</v>
      </c>
      <c r="O22" s="23">
        <f t="shared" si="12"/>
        <v>534.75</v>
      </c>
      <c r="P22" s="23">
        <f t="shared" si="12"/>
        <v>534.75</v>
      </c>
    </row>
    <row r="23" spans="2:16" s="8" customFormat="1" ht="15.75" customHeight="1">
      <c r="B23" s="32" t="s">
        <v>19</v>
      </c>
      <c r="C23" s="13" t="s">
        <v>5</v>
      </c>
      <c r="D23" s="18">
        <f t="shared" si="0"/>
        <v>1100</v>
      </c>
      <c r="E23" s="23">
        <v>90</v>
      </c>
      <c r="F23" s="23">
        <v>100</v>
      </c>
      <c r="G23" s="23">
        <v>90</v>
      </c>
      <c r="H23" s="23">
        <v>100</v>
      </c>
      <c r="I23" s="23">
        <v>100</v>
      </c>
      <c r="J23" s="23">
        <v>80</v>
      </c>
      <c r="K23" s="23">
        <v>80</v>
      </c>
      <c r="L23" s="23">
        <v>70</v>
      </c>
      <c r="M23" s="23">
        <v>100</v>
      </c>
      <c r="N23" s="23">
        <v>100</v>
      </c>
      <c r="O23" s="23">
        <v>90</v>
      </c>
      <c r="P23" s="23">
        <v>100</v>
      </c>
    </row>
    <row r="24" spans="2:16" s="8" customFormat="1" ht="16.5" customHeight="1">
      <c r="B24" s="32"/>
      <c r="C24" s="13" t="s">
        <v>15</v>
      </c>
      <c r="D24" s="18">
        <f t="shared" si="0"/>
        <v>49530.8</v>
      </c>
      <c r="E24" s="23">
        <f aca="true" t="shared" si="13" ref="E24:J24">E23*44.65</f>
        <v>4018.5</v>
      </c>
      <c r="F24" s="23">
        <f t="shared" si="13"/>
        <v>4465</v>
      </c>
      <c r="G24" s="23">
        <f t="shared" si="13"/>
        <v>4018.5</v>
      </c>
      <c r="H24" s="23">
        <f t="shared" si="13"/>
        <v>4465</v>
      </c>
      <c r="I24" s="23">
        <f t="shared" si="13"/>
        <v>4465</v>
      </c>
      <c r="J24" s="23">
        <f t="shared" si="13"/>
        <v>3572</v>
      </c>
      <c r="K24" s="23">
        <f aca="true" t="shared" si="14" ref="K24:P24">K23*45.42</f>
        <v>3633.6000000000004</v>
      </c>
      <c r="L24" s="23">
        <f t="shared" si="14"/>
        <v>3179.4</v>
      </c>
      <c r="M24" s="23">
        <f t="shared" si="14"/>
        <v>4542</v>
      </c>
      <c r="N24" s="23">
        <f t="shared" si="14"/>
        <v>4542</v>
      </c>
      <c r="O24" s="23">
        <f t="shared" si="14"/>
        <v>4087.8</v>
      </c>
      <c r="P24" s="23">
        <f t="shared" si="14"/>
        <v>4542</v>
      </c>
    </row>
    <row r="25" spans="2:16" s="8" customFormat="1" ht="15.75" customHeight="1">
      <c r="B25" s="32" t="s">
        <v>42</v>
      </c>
      <c r="C25" s="13" t="s">
        <v>5</v>
      </c>
      <c r="D25" s="18">
        <f t="shared" si="0"/>
        <v>160</v>
      </c>
      <c r="E25" s="23">
        <v>12</v>
      </c>
      <c r="F25" s="23">
        <v>15</v>
      </c>
      <c r="G25" s="23">
        <v>14</v>
      </c>
      <c r="H25" s="23">
        <v>14</v>
      </c>
      <c r="I25" s="23">
        <v>13</v>
      </c>
      <c r="J25" s="23">
        <v>12</v>
      </c>
      <c r="K25" s="23">
        <v>12</v>
      </c>
      <c r="L25" s="23">
        <v>10</v>
      </c>
      <c r="M25" s="23">
        <v>15</v>
      </c>
      <c r="N25" s="23">
        <v>15</v>
      </c>
      <c r="O25" s="23">
        <v>13</v>
      </c>
      <c r="P25" s="23">
        <v>15</v>
      </c>
    </row>
    <row r="26" spans="2:16" s="8" customFormat="1" ht="15.75" customHeight="1">
      <c r="B26" s="32"/>
      <c r="C26" s="13" t="s">
        <v>16</v>
      </c>
      <c r="D26" s="18">
        <f t="shared" si="0"/>
        <v>5680</v>
      </c>
      <c r="E26" s="23">
        <f aca="true" t="shared" si="15" ref="E26:J26">E25*35.35</f>
        <v>424.20000000000005</v>
      </c>
      <c r="F26" s="23">
        <f t="shared" si="15"/>
        <v>530.25</v>
      </c>
      <c r="G26" s="23">
        <f t="shared" si="15"/>
        <v>494.90000000000003</v>
      </c>
      <c r="H26" s="23">
        <f t="shared" si="15"/>
        <v>494.90000000000003</v>
      </c>
      <c r="I26" s="23">
        <f t="shared" si="15"/>
        <v>459.55</v>
      </c>
      <c r="J26" s="23">
        <f t="shared" si="15"/>
        <v>424.20000000000005</v>
      </c>
      <c r="K26" s="23">
        <f aca="true" t="shared" si="16" ref="K26:P26">K25*35.65</f>
        <v>427.79999999999995</v>
      </c>
      <c r="L26" s="23">
        <f t="shared" si="16"/>
        <v>356.5</v>
      </c>
      <c r="M26" s="23">
        <f t="shared" si="16"/>
        <v>534.75</v>
      </c>
      <c r="N26" s="23">
        <f t="shared" si="16"/>
        <v>534.75</v>
      </c>
      <c r="O26" s="23">
        <f t="shared" si="16"/>
        <v>463.45</v>
      </c>
      <c r="P26" s="23">
        <f t="shared" si="16"/>
        <v>534.75</v>
      </c>
    </row>
    <row r="27" spans="2:16" s="8" customFormat="1" ht="15.75" customHeight="1">
      <c r="B27" s="32" t="s">
        <v>43</v>
      </c>
      <c r="C27" s="13" t="s">
        <v>5</v>
      </c>
      <c r="D27" s="18">
        <f>E27+F27+G27+H27+I27+J27+K27+L27+M27+N27+O27+P27</f>
        <v>200</v>
      </c>
      <c r="E27" s="23">
        <v>17</v>
      </c>
      <c r="F27" s="23">
        <v>17</v>
      </c>
      <c r="G27" s="23">
        <v>17</v>
      </c>
      <c r="H27" s="23">
        <v>17</v>
      </c>
      <c r="I27" s="23">
        <v>16</v>
      </c>
      <c r="J27" s="23">
        <v>16</v>
      </c>
      <c r="K27" s="23">
        <v>16</v>
      </c>
      <c r="L27" s="23">
        <v>16</v>
      </c>
      <c r="M27" s="23">
        <v>17</v>
      </c>
      <c r="N27" s="23">
        <v>17</v>
      </c>
      <c r="O27" s="23">
        <v>17</v>
      </c>
      <c r="P27" s="23">
        <v>17</v>
      </c>
    </row>
    <row r="28" spans="2:16" s="8" customFormat="1" ht="18.75" customHeight="1">
      <c r="B28" s="32"/>
      <c r="C28" s="13" t="s">
        <v>16</v>
      </c>
      <c r="D28" s="18">
        <f>E28+F28+G28+H28+I28+J28+K28+L28+M28+N28+O28+P28</f>
        <v>7100</v>
      </c>
      <c r="E28" s="23">
        <f aca="true" t="shared" si="17" ref="E28:J28">E27*35.35</f>
        <v>600.95</v>
      </c>
      <c r="F28" s="23">
        <f t="shared" si="17"/>
        <v>600.95</v>
      </c>
      <c r="G28" s="23">
        <f t="shared" si="17"/>
        <v>600.95</v>
      </c>
      <c r="H28" s="23">
        <f t="shared" si="17"/>
        <v>600.95</v>
      </c>
      <c r="I28" s="23">
        <f t="shared" si="17"/>
        <v>565.6</v>
      </c>
      <c r="J28" s="23">
        <f t="shared" si="17"/>
        <v>565.6</v>
      </c>
      <c r="K28" s="23">
        <f aca="true" t="shared" si="18" ref="K28:P28">K27*35.65</f>
        <v>570.4</v>
      </c>
      <c r="L28" s="23">
        <f t="shared" si="18"/>
        <v>570.4</v>
      </c>
      <c r="M28" s="23">
        <f t="shared" si="18"/>
        <v>606.05</v>
      </c>
      <c r="N28" s="23">
        <f t="shared" si="18"/>
        <v>606.05</v>
      </c>
      <c r="O28" s="23">
        <f t="shared" si="18"/>
        <v>606.05</v>
      </c>
      <c r="P28" s="23">
        <f t="shared" si="18"/>
        <v>606.05</v>
      </c>
    </row>
    <row r="29" spans="2:16" s="7" customFormat="1" ht="18.75" customHeight="1">
      <c r="B29" s="32" t="s">
        <v>18</v>
      </c>
      <c r="C29" s="13" t="s">
        <v>5</v>
      </c>
      <c r="D29" s="18">
        <f t="shared" si="0"/>
        <v>3400</v>
      </c>
      <c r="E29" s="23">
        <v>290</v>
      </c>
      <c r="F29" s="23">
        <v>320</v>
      </c>
      <c r="G29" s="23">
        <v>320</v>
      </c>
      <c r="H29" s="23">
        <v>320</v>
      </c>
      <c r="I29" s="23">
        <v>290</v>
      </c>
      <c r="J29" s="23">
        <v>210</v>
      </c>
      <c r="K29" s="23">
        <v>200</v>
      </c>
      <c r="L29" s="23">
        <v>200</v>
      </c>
      <c r="M29" s="23">
        <v>320</v>
      </c>
      <c r="N29" s="23">
        <v>320</v>
      </c>
      <c r="O29" s="23">
        <v>300</v>
      </c>
      <c r="P29" s="23">
        <v>310</v>
      </c>
    </row>
    <row r="30" spans="2:16" s="7" customFormat="1" ht="22.5" customHeight="1">
      <c r="B30" s="32"/>
      <c r="C30" s="13" t="s">
        <v>15</v>
      </c>
      <c r="D30" s="18">
        <f t="shared" si="0"/>
        <v>121155.50000000001</v>
      </c>
      <c r="E30" s="23">
        <f aca="true" t="shared" si="19" ref="E30:J30">E29*35.27</f>
        <v>10228.300000000001</v>
      </c>
      <c r="F30" s="23">
        <f t="shared" si="19"/>
        <v>11286.400000000001</v>
      </c>
      <c r="G30" s="23">
        <f t="shared" si="19"/>
        <v>11286.400000000001</v>
      </c>
      <c r="H30" s="23">
        <f t="shared" si="19"/>
        <v>11286.400000000001</v>
      </c>
      <c r="I30" s="23">
        <f t="shared" si="19"/>
        <v>10228.300000000001</v>
      </c>
      <c r="J30" s="23">
        <f t="shared" si="19"/>
        <v>7406.700000000001</v>
      </c>
      <c r="K30" s="23">
        <f aca="true" t="shared" si="20" ref="K30:P30">K29*36.02</f>
        <v>7204.000000000001</v>
      </c>
      <c r="L30" s="23">
        <f t="shared" si="20"/>
        <v>7204.000000000001</v>
      </c>
      <c r="M30" s="23">
        <f t="shared" si="20"/>
        <v>11526.400000000001</v>
      </c>
      <c r="N30" s="23">
        <f t="shared" si="20"/>
        <v>11526.400000000001</v>
      </c>
      <c r="O30" s="23">
        <f t="shared" si="20"/>
        <v>10806.000000000002</v>
      </c>
      <c r="P30" s="23">
        <f t="shared" si="20"/>
        <v>11166.2</v>
      </c>
    </row>
    <row r="31" spans="2:16" s="7" customFormat="1" ht="15.75" customHeight="1">
      <c r="B31" s="32" t="s">
        <v>44</v>
      </c>
      <c r="C31" s="13" t="s">
        <v>5</v>
      </c>
      <c r="D31" s="18">
        <f t="shared" si="0"/>
        <v>800</v>
      </c>
      <c r="E31" s="23">
        <v>90</v>
      </c>
      <c r="F31" s="23">
        <v>100</v>
      </c>
      <c r="G31" s="23">
        <v>80</v>
      </c>
      <c r="H31" s="23">
        <v>50</v>
      </c>
      <c r="I31" s="23">
        <v>50</v>
      </c>
      <c r="J31" s="23">
        <v>50</v>
      </c>
      <c r="K31" s="23">
        <v>60</v>
      </c>
      <c r="L31" s="23">
        <v>30</v>
      </c>
      <c r="M31" s="23">
        <v>80</v>
      </c>
      <c r="N31" s="23">
        <v>80</v>
      </c>
      <c r="O31" s="23">
        <v>70</v>
      </c>
      <c r="P31" s="23">
        <v>60</v>
      </c>
    </row>
    <row r="32" spans="2:17" s="7" customFormat="1" ht="12.75" customHeight="1">
      <c r="B32" s="32"/>
      <c r="C32" s="13" t="s">
        <v>16</v>
      </c>
      <c r="D32" s="18">
        <f t="shared" si="0"/>
        <v>28394</v>
      </c>
      <c r="E32" s="23">
        <f aca="true" t="shared" si="21" ref="E32:J32">E31*35.35</f>
        <v>3181.5</v>
      </c>
      <c r="F32" s="23">
        <f t="shared" si="21"/>
        <v>3535</v>
      </c>
      <c r="G32" s="23">
        <f t="shared" si="21"/>
        <v>2828</v>
      </c>
      <c r="H32" s="23">
        <f t="shared" si="21"/>
        <v>1767.5</v>
      </c>
      <c r="I32" s="23">
        <f t="shared" si="21"/>
        <v>1767.5</v>
      </c>
      <c r="J32" s="23">
        <f t="shared" si="21"/>
        <v>1767.5</v>
      </c>
      <c r="K32" s="23">
        <f>K31*35.65</f>
        <v>2139</v>
      </c>
      <c r="L32" s="23">
        <f aca="true" t="shared" si="22" ref="L32:Q32">L31*35.65</f>
        <v>1069.5</v>
      </c>
      <c r="M32" s="23">
        <f t="shared" si="22"/>
        <v>2852</v>
      </c>
      <c r="N32" s="23">
        <f t="shared" si="22"/>
        <v>2852</v>
      </c>
      <c r="O32" s="23">
        <f t="shared" si="22"/>
        <v>2495.5</v>
      </c>
      <c r="P32" s="23">
        <f t="shared" si="22"/>
        <v>2139</v>
      </c>
      <c r="Q32" s="23">
        <f t="shared" si="22"/>
        <v>0</v>
      </c>
    </row>
    <row r="33" spans="2:16" s="7" customFormat="1" ht="18" customHeight="1">
      <c r="B33" s="32" t="s">
        <v>46</v>
      </c>
      <c r="C33" s="13" t="s">
        <v>5</v>
      </c>
      <c r="D33" s="18">
        <f t="shared" si="0"/>
        <v>950.4000000000002</v>
      </c>
      <c r="E33" s="25">
        <v>79.2</v>
      </c>
      <c r="F33" s="25">
        <v>79.2</v>
      </c>
      <c r="G33" s="25">
        <v>79.2</v>
      </c>
      <c r="H33" s="25">
        <v>79.2</v>
      </c>
      <c r="I33" s="25">
        <v>79.2</v>
      </c>
      <c r="J33" s="25">
        <v>79.2</v>
      </c>
      <c r="K33" s="25">
        <v>79.2</v>
      </c>
      <c r="L33" s="25">
        <v>79.2</v>
      </c>
      <c r="M33" s="25">
        <v>79.2</v>
      </c>
      <c r="N33" s="25">
        <v>79.2</v>
      </c>
      <c r="O33" s="25">
        <v>79.2</v>
      </c>
      <c r="P33" s="25">
        <v>79.2</v>
      </c>
    </row>
    <row r="34" spans="2:16" s="7" customFormat="1" ht="18" customHeight="1">
      <c r="B34" s="32"/>
      <c r="C34" s="13" t="s">
        <v>15</v>
      </c>
      <c r="D34" s="18">
        <f t="shared" si="0"/>
        <v>33739.200000000004</v>
      </c>
      <c r="E34" s="23">
        <f aca="true" t="shared" si="23" ref="E34:J34">E33*35.35</f>
        <v>2799.7200000000003</v>
      </c>
      <c r="F34" s="23">
        <f t="shared" si="23"/>
        <v>2799.7200000000003</v>
      </c>
      <c r="G34" s="23">
        <f t="shared" si="23"/>
        <v>2799.7200000000003</v>
      </c>
      <c r="H34" s="23">
        <f t="shared" si="23"/>
        <v>2799.7200000000003</v>
      </c>
      <c r="I34" s="23">
        <f t="shared" si="23"/>
        <v>2799.7200000000003</v>
      </c>
      <c r="J34" s="23">
        <f t="shared" si="23"/>
        <v>2799.7200000000003</v>
      </c>
      <c r="K34" s="23">
        <f aca="true" t="shared" si="24" ref="K34:P34">K33*35.65</f>
        <v>2823.48</v>
      </c>
      <c r="L34" s="23">
        <f t="shared" si="24"/>
        <v>2823.48</v>
      </c>
      <c r="M34" s="23">
        <f t="shared" si="24"/>
        <v>2823.48</v>
      </c>
      <c r="N34" s="23">
        <f t="shared" si="24"/>
        <v>2823.48</v>
      </c>
      <c r="O34" s="23">
        <f t="shared" si="24"/>
        <v>2823.48</v>
      </c>
      <c r="P34" s="23">
        <f t="shared" si="24"/>
        <v>2823.48</v>
      </c>
    </row>
    <row r="35" spans="2:16" s="8" customFormat="1" ht="15.75" customHeight="1">
      <c r="B35" s="32" t="s">
        <v>45</v>
      </c>
      <c r="C35" s="13" t="s">
        <v>5</v>
      </c>
      <c r="D35" s="18">
        <f t="shared" si="0"/>
        <v>200</v>
      </c>
      <c r="E35" s="23">
        <v>15</v>
      </c>
      <c r="F35" s="23">
        <v>20</v>
      </c>
      <c r="G35" s="23">
        <v>18</v>
      </c>
      <c r="H35" s="23">
        <v>20</v>
      </c>
      <c r="I35" s="23">
        <v>17</v>
      </c>
      <c r="J35" s="23">
        <v>12</v>
      </c>
      <c r="K35" s="23">
        <v>10</v>
      </c>
      <c r="L35" s="23">
        <v>10</v>
      </c>
      <c r="M35" s="23">
        <v>20</v>
      </c>
      <c r="N35" s="23">
        <v>20</v>
      </c>
      <c r="O35" s="23">
        <v>18</v>
      </c>
      <c r="P35" s="23">
        <v>20</v>
      </c>
    </row>
    <row r="36" spans="2:16" s="8" customFormat="1" ht="15.75" customHeight="1">
      <c r="B36" s="32"/>
      <c r="C36" s="13" t="s">
        <v>15</v>
      </c>
      <c r="D36" s="18">
        <f t="shared" si="0"/>
        <v>9005.460000000001</v>
      </c>
      <c r="E36" s="23">
        <f aca="true" t="shared" si="25" ref="E36:J36">E35*44.65</f>
        <v>669.75</v>
      </c>
      <c r="F36" s="23">
        <f t="shared" si="25"/>
        <v>893</v>
      </c>
      <c r="G36" s="23">
        <f t="shared" si="25"/>
        <v>803.6999999999999</v>
      </c>
      <c r="H36" s="23">
        <f t="shared" si="25"/>
        <v>893</v>
      </c>
      <c r="I36" s="23">
        <f t="shared" si="25"/>
        <v>759.05</v>
      </c>
      <c r="J36" s="23">
        <f t="shared" si="25"/>
        <v>535.8</v>
      </c>
      <c r="K36" s="23">
        <f aca="true" t="shared" si="26" ref="K36:P36">K35*45.42</f>
        <v>454.20000000000005</v>
      </c>
      <c r="L36" s="23">
        <f t="shared" si="26"/>
        <v>454.20000000000005</v>
      </c>
      <c r="M36" s="23">
        <f t="shared" si="26"/>
        <v>908.4000000000001</v>
      </c>
      <c r="N36" s="23">
        <f t="shared" si="26"/>
        <v>908.4000000000001</v>
      </c>
      <c r="O36" s="23">
        <f t="shared" si="26"/>
        <v>817.5600000000001</v>
      </c>
      <c r="P36" s="23">
        <f t="shared" si="26"/>
        <v>908.4000000000001</v>
      </c>
    </row>
    <row r="37" spans="2:16" s="7" customFormat="1" ht="28.5" customHeight="1">
      <c r="B37" s="32" t="s">
        <v>47</v>
      </c>
      <c r="C37" s="13" t="s">
        <v>5</v>
      </c>
      <c r="D37" s="18">
        <f t="shared" si="0"/>
        <v>600</v>
      </c>
      <c r="E37" s="23">
        <v>48</v>
      </c>
      <c r="F37" s="23">
        <v>60</v>
      </c>
      <c r="G37" s="23">
        <v>54</v>
      </c>
      <c r="H37" s="23">
        <v>60</v>
      </c>
      <c r="I37" s="23">
        <v>48</v>
      </c>
      <c r="J37" s="23">
        <v>40</v>
      </c>
      <c r="K37" s="23">
        <v>30</v>
      </c>
      <c r="L37" s="23">
        <v>26</v>
      </c>
      <c r="M37" s="23">
        <v>60</v>
      </c>
      <c r="N37" s="23">
        <v>60</v>
      </c>
      <c r="O37" s="23">
        <v>54</v>
      </c>
      <c r="P37" s="23">
        <v>60</v>
      </c>
    </row>
    <row r="38" spans="2:17" s="7" customFormat="1" ht="24.75" customHeight="1">
      <c r="B38" s="32"/>
      <c r="C38" s="13" t="s">
        <v>15</v>
      </c>
      <c r="D38" s="18">
        <f t="shared" si="0"/>
        <v>24027.599999999995</v>
      </c>
      <c r="E38" s="23">
        <f aca="true" t="shared" si="27" ref="E38:J38">E37*39.64</f>
        <v>1902.72</v>
      </c>
      <c r="F38" s="23">
        <f t="shared" si="27"/>
        <v>2378.4</v>
      </c>
      <c r="G38" s="23">
        <f t="shared" si="27"/>
        <v>2140.56</v>
      </c>
      <c r="H38" s="23">
        <f t="shared" si="27"/>
        <v>2378.4</v>
      </c>
      <c r="I38" s="23">
        <f t="shared" si="27"/>
        <v>1902.72</v>
      </c>
      <c r="J38" s="23">
        <f t="shared" si="27"/>
        <v>1585.6</v>
      </c>
      <c r="K38" s="23">
        <f aca="true" t="shared" si="28" ref="K38:P38">K37*40.48</f>
        <v>1214.3999999999999</v>
      </c>
      <c r="L38" s="23">
        <f t="shared" si="28"/>
        <v>1052.48</v>
      </c>
      <c r="M38" s="23">
        <f t="shared" si="28"/>
        <v>2428.7999999999997</v>
      </c>
      <c r="N38" s="23">
        <f t="shared" si="28"/>
        <v>2428.7999999999997</v>
      </c>
      <c r="O38" s="23">
        <f t="shared" si="28"/>
        <v>2185.9199999999996</v>
      </c>
      <c r="P38" s="23">
        <f t="shared" si="28"/>
        <v>2428.7999999999997</v>
      </c>
      <c r="Q38" s="23">
        <f>Q37*37.34</f>
        <v>0</v>
      </c>
    </row>
    <row r="39" spans="2:16" s="7" customFormat="1" ht="19.5" customHeight="1">
      <c r="B39" s="32" t="s">
        <v>20</v>
      </c>
      <c r="C39" s="13" t="s">
        <v>5</v>
      </c>
      <c r="D39" s="18">
        <f t="shared" si="0"/>
        <v>756</v>
      </c>
      <c r="E39" s="23">
        <v>60</v>
      </c>
      <c r="F39" s="23">
        <v>80</v>
      </c>
      <c r="G39" s="23">
        <v>60</v>
      </c>
      <c r="H39" s="23">
        <v>75</v>
      </c>
      <c r="I39" s="23">
        <v>56</v>
      </c>
      <c r="J39" s="23">
        <v>50</v>
      </c>
      <c r="K39" s="23">
        <v>40</v>
      </c>
      <c r="L39" s="23">
        <v>35</v>
      </c>
      <c r="M39" s="23">
        <v>80</v>
      </c>
      <c r="N39" s="23">
        <v>80</v>
      </c>
      <c r="O39" s="23">
        <v>60</v>
      </c>
      <c r="P39" s="23">
        <v>80</v>
      </c>
    </row>
    <row r="40" spans="2:16" s="7" customFormat="1" ht="24.75" customHeight="1">
      <c r="B40" s="32"/>
      <c r="C40" s="13" t="s">
        <v>16</v>
      </c>
      <c r="D40" s="18">
        <f t="shared" si="0"/>
        <v>30282.839999999997</v>
      </c>
      <c r="E40" s="23">
        <f aca="true" t="shared" si="29" ref="E40:J40">E39*39.64</f>
        <v>2378.4</v>
      </c>
      <c r="F40" s="23">
        <f t="shared" si="29"/>
        <v>3171.2</v>
      </c>
      <c r="G40" s="23">
        <f t="shared" si="29"/>
        <v>2378.4</v>
      </c>
      <c r="H40" s="23">
        <f t="shared" si="29"/>
        <v>2973</v>
      </c>
      <c r="I40" s="23">
        <f t="shared" si="29"/>
        <v>2219.84</v>
      </c>
      <c r="J40" s="23">
        <f t="shared" si="29"/>
        <v>1982</v>
      </c>
      <c r="K40" s="23">
        <f aca="true" t="shared" si="30" ref="K40:P40">K39*40.48</f>
        <v>1619.1999999999998</v>
      </c>
      <c r="L40" s="23">
        <f t="shared" si="30"/>
        <v>1416.8</v>
      </c>
      <c r="M40" s="23">
        <f t="shared" si="30"/>
        <v>3238.3999999999996</v>
      </c>
      <c r="N40" s="23">
        <f t="shared" si="30"/>
        <v>3238.3999999999996</v>
      </c>
      <c r="O40" s="23">
        <f t="shared" si="30"/>
        <v>2428.7999999999997</v>
      </c>
      <c r="P40" s="23">
        <f t="shared" si="30"/>
        <v>3238.3999999999996</v>
      </c>
    </row>
    <row r="41" spans="2:16" s="8" customFormat="1" ht="12.75">
      <c r="B41" s="32" t="s">
        <v>50</v>
      </c>
      <c r="C41" s="13" t="s">
        <v>5</v>
      </c>
      <c r="D41" s="18">
        <f t="shared" si="0"/>
        <v>12</v>
      </c>
      <c r="E41" s="23">
        <v>1</v>
      </c>
      <c r="F41" s="23">
        <v>1</v>
      </c>
      <c r="G41" s="23">
        <v>1</v>
      </c>
      <c r="H41" s="23">
        <v>1</v>
      </c>
      <c r="I41" s="23">
        <v>1</v>
      </c>
      <c r="J41" s="23">
        <v>1</v>
      </c>
      <c r="K41" s="23">
        <v>1</v>
      </c>
      <c r="L41" s="23">
        <v>1</v>
      </c>
      <c r="M41" s="23">
        <v>1</v>
      </c>
      <c r="N41" s="23">
        <v>1</v>
      </c>
      <c r="O41" s="23">
        <v>1</v>
      </c>
      <c r="P41" s="23">
        <v>1</v>
      </c>
    </row>
    <row r="42" spans="2:16" s="8" customFormat="1" ht="26.25" customHeight="1">
      <c r="B42" s="32"/>
      <c r="C42" s="13" t="s">
        <v>16</v>
      </c>
      <c r="D42" s="18">
        <f t="shared" si="0"/>
        <v>540.4200000000001</v>
      </c>
      <c r="E42" s="23">
        <f aca="true" t="shared" si="31" ref="E42:J42">E41*44.65</f>
        <v>44.65</v>
      </c>
      <c r="F42" s="23">
        <f t="shared" si="31"/>
        <v>44.65</v>
      </c>
      <c r="G42" s="23">
        <f t="shared" si="31"/>
        <v>44.65</v>
      </c>
      <c r="H42" s="23">
        <f t="shared" si="31"/>
        <v>44.65</v>
      </c>
      <c r="I42" s="23">
        <f t="shared" si="31"/>
        <v>44.65</v>
      </c>
      <c r="J42" s="23">
        <f t="shared" si="31"/>
        <v>44.65</v>
      </c>
      <c r="K42" s="23">
        <f aca="true" t="shared" si="32" ref="K42:P42">K41*45.42</f>
        <v>45.42</v>
      </c>
      <c r="L42" s="23">
        <f t="shared" si="32"/>
        <v>45.42</v>
      </c>
      <c r="M42" s="23">
        <f t="shared" si="32"/>
        <v>45.42</v>
      </c>
      <c r="N42" s="23">
        <f t="shared" si="32"/>
        <v>45.42</v>
      </c>
      <c r="O42" s="23">
        <f t="shared" si="32"/>
        <v>45.42</v>
      </c>
      <c r="P42" s="23">
        <f t="shared" si="32"/>
        <v>45.42</v>
      </c>
    </row>
    <row r="43" spans="2:16" s="9" customFormat="1" ht="12.75">
      <c r="B43" s="31" t="s">
        <v>6</v>
      </c>
      <c r="C43" s="14" t="s">
        <v>5</v>
      </c>
      <c r="D43" s="18">
        <f>D19+D21+D23+D25+D27+D29+D31+D33+D35+D37+D39+D41</f>
        <v>8548.400000000001</v>
      </c>
      <c r="E43" s="18">
        <f aca="true" t="shared" si="33" ref="E43:P43">E19+E21+E23+E25+E27+E29+E31+E33+E35+E37+E39+E41</f>
        <v>734.2</v>
      </c>
      <c r="F43" s="18">
        <f t="shared" si="33"/>
        <v>829.2</v>
      </c>
      <c r="G43" s="18">
        <f t="shared" si="33"/>
        <v>767.2</v>
      </c>
      <c r="H43" s="18">
        <f t="shared" si="33"/>
        <v>772.2</v>
      </c>
      <c r="I43" s="18">
        <f t="shared" si="33"/>
        <v>704.2</v>
      </c>
      <c r="J43" s="18">
        <f t="shared" si="33"/>
        <v>581.2</v>
      </c>
      <c r="K43" s="18">
        <f t="shared" si="33"/>
        <v>548.2</v>
      </c>
      <c r="L43" s="18">
        <f t="shared" si="33"/>
        <v>497.2</v>
      </c>
      <c r="M43" s="18">
        <f t="shared" si="33"/>
        <v>804.2</v>
      </c>
      <c r="N43" s="18">
        <f t="shared" si="33"/>
        <v>804.2</v>
      </c>
      <c r="O43" s="18">
        <f t="shared" si="33"/>
        <v>732.2</v>
      </c>
      <c r="P43" s="18">
        <f t="shared" si="33"/>
        <v>774.2</v>
      </c>
    </row>
    <row r="44" spans="2:16" s="9" customFormat="1" ht="12.75">
      <c r="B44" s="31"/>
      <c r="C44" s="14" t="s">
        <v>15</v>
      </c>
      <c r="D44" s="18">
        <f>D20+D22+D24+D26+D28+D30+D32+D34+D36+D38+D40+D42</f>
        <v>322585.12000000005</v>
      </c>
      <c r="E44" s="18">
        <f aca="true" t="shared" si="34" ref="E44:P44">E20+E22+E24+E26+E28+E30+E32+E34+E36+E38+E40+E42</f>
        <v>27379.890000000007</v>
      </c>
      <c r="F44" s="18">
        <f t="shared" si="34"/>
        <v>31012.520000000008</v>
      </c>
      <c r="G44" s="18">
        <f t="shared" si="34"/>
        <v>28597.680000000008</v>
      </c>
      <c r="H44" s="18">
        <f t="shared" si="34"/>
        <v>28976.120000000006</v>
      </c>
      <c r="I44" s="18">
        <f t="shared" si="34"/>
        <v>26413.830000000005</v>
      </c>
      <c r="J44" s="18">
        <f t="shared" si="34"/>
        <v>21779.620000000003</v>
      </c>
      <c r="K44" s="18">
        <f t="shared" si="34"/>
        <v>20844.500000000004</v>
      </c>
      <c r="L44" s="18">
        <f t="shared" si="34"/>
        <v>18885.179999999997</v>
      </c>
      <c r="M44" s="18">
        <f t="shared" si="34"/>
        <v>30646.5</v>
      </c>
      <c r="N44" s="18">
        <f t="shared" si="34"/>
        <v>30646.5</v>
      </c>
      <c r="O44" s="18">
        <f t="shared" si="34"/>
        <v>27829.48</v>
      </c>
      <c r="P44" s="18">
        <f t="shared" si="34"/>
        <v>29573.300000000003</v>
      </c>
    </row>
    <row r="45" spans="2:16" s="7" customFormat="1" ht="12.75">
      <c r="B45" s="32" t="s">
        <v>25</v>
      </c>
      <c r="C45" s="13" t="s">
        <v>5</v>
      </c>
      <c r="D45" s="18">
        <f t="shared" si="0"/>
        <v>1450</v>
      </c>
      <c r="E45" s="23">
        <v>120</v>
      </c>
      <c r="F45" s="23">
        <v>120</v>
      </c>
      <c r="G45" s="23">
        <v>120</v>
      </c>
      <c r="H45" s="23">
        <v>120</v>
      </c>
      <c r="I45" s="23">
        <v>120</v>
      </c>
      <c r="J45" s="23">
        <v>120</v>
      </c>
      <c r="K45" s="23">
        <v>120</v>
      </c>
      <c r="L45" s="23">
        <v>120</v>
      </c>
      <c r="M45" s="23">
        <v>125</v>
      </c>
      <c r="N45" s="23">
        <v>120</v>
      </c>
      <c r="O45" s="23">
        <v>125</v>
      </c>
      <c r="P45" s="23">
        <v>120</v>
      </c>
    </row>
    <row r="46" spans="2:16" s="7" customFormat="1" ht="12.75">
      <c r="B46" s="32"/>
      <c r="C46" s="13" t="s">
        <v>16</v>
      </c>
      <c r="D46" s="18">
        <f t="shared" si="0"/>
        <v>51689.00000000001</v>
      </c>
      <c r="E46" s="23">
        <f aca="true" t="shared" si="35" ref="E46:J46">E45*35.27</f>
        <v>4232.400000000001</v>
      </c>
      <c r="F46" s="23">
        <f t="shared" si="35"/>
        <v>4232.400000000001</v>
      </c>
      <c r="G46" s="23">
        <f t="shared" si="35"/>
        <v>4232.400000000001</v>
      </c>
      <c r="H46" s="23">
        <f t="shared" si="35"/>
        <v>4232.400000000001</v>
      </c>
      <c r="I46" s="23">
        <f t="shared" si="35"/>
        <v>4232.400000000001</v>
      </c>
      <c r="J46" s="23">
        <f t="shared" si="35"/>
        <v>4232.400000000001</v>
      </c>
      <c r="K46" s="23">
        <f aca="true" t="shared" si="36" ref="K46:P46">K45*36.02</f>
        <v>4322.400000000001</v>
      </c>
      <c r="L46" s="23">
        <f t="shared" si="36"/>
        <v>4322.400000000001</v>
      </c>
      <c r="M46" s="23">
        <f t="shared" si="36"/>
        <v>4502.5</v>
      </c>
      <c r="N46" s="23">
        <f t="shared" si="36"/>
        <v>4322.400000000001</v>
      </c>
      <c r="O46" s="23">
        <f t="shared" si="36"/>
        <v>4502.5</v>
      </c>
      <c r="P46" s="23">
        <f t="shared" si="36"/>
        <v>4322.400000000001</v>
      </c>
    </row>
    <row r="47" spans="2:16" s="8" customFormat="1" ht="12.75">
      <c r="B47" s="32" t="s">
        <v>26</v>
      </c>
      <c r="C47" s="13" t="s">
        <v>5</v>
      </c>
      <c r="D47" s="18">
        <f t="shared" si="0"/>
        <v>1550</v>
      </c>
      <c r="E47" s="25">
        <v>120</v>
      </c>
      <c r="F47" s="25">
        <v>150</v>
      </c>
      <c r="G47" s="25">
        <v>140</v>
      </c>
      <c r="H47" s="25">
        <v>160</v>
      </c>
      <c r="I47" s="25">
        <v>150</v>
      </c>
      <c r="J47" s="25">
        <v>100</v>
      </c>
      <c r="K47" s="25">
        <v>100</v>
      </c>
      <c r="L47" s="25">
        <v>110</v>
      </c>
      <c r="M47" s="25">
        <v>130</v>
      </c>
      <c r="N47" s="25">
        <v>140</v>
      </c>
      <c r="O47" s="25">
        <v>130</v>
      </c>
      <c r="P47" s="25">
        <v>120</v>
      </c>
    </row>
    <row r="48" spans="2:16" s="8" customFormat="1" ht="12.75" customHeight="1">
      <c r="B48" s="32"/>
      <c r="C48" s="13" t="s">
        <v>16</v>
      </c>
      <c r="D48" s="18">
        <f t="shared" si="0"/>
        <v>62055.19999999999</v>
      </c>
      <c r="E48" s="23">
        <f aca="true" t="shared" si="37" ref="E48:J48">E47*39.64</f>
        <v>4756.8</v>
      </c>
      <c r="F48" s="23">
        <f t="shared" si="37"/>
        <v>5946</v>
      </c>
      <c r="G48" s="23">
        <f t="shared" si="37"/>
        <v>5549.6</v>
      </c>
      <c r="H48" s="23">
        <f t="shared" si="37"/>
        <v>6342.4</v>
      </c>
      <c r="I48" s="23">
        <f t="shared" si="37"/>
        <v>5946</v>
      </c>
      <c r="J48" s="23">
        <f t="shared" si="37"/>
        <v>3964</v>
      </c>
      <c r="K48" s="23">
        <f aca="true" t="shared" si="38" ref="K48:P48">K47*40.48</f>
        <v>4047.9999999999995</v>
      </c>
      <c r="L48" s="23">
        <f t="shared" si="38"/>
        <v>4452.799999999999</v>
      </c>
      <c r="M48" s="23">
        <f t="shared" si="38"/>
        <v>5262.4</v>
      </c>
      <c r="N48" s="23">
        <f t="shared" si="38"/>
        <v>5667.2</v>
      </c>
      <c r="O48" s="23">
        <f t="shared" si="38"/>
        <v>5262.4</v>
      </c>
      <c r="P48" s="23">
        <f t="shared" si="38"/>
        <v>4857.599999999999</v>
      </c>
    </row>
    <row r="49" spans="2:16" s="8" customFormat="1" ht="15.75" customHeight="1">
      <c r="B49" s="32" t="s">
        <v>27</v>
      </c>
      <c r="C49" s="13" t="s">
        <v>5</v>
      </c>
      <c r="D49" s="18">
        <f t="shared" si="0"/>
        <v>1700</v>
      </c>
      <c r="E49" s="25">
        <v>130</v>
      </c>
      <c r="F49" s="25">
        <v>140</v>
      </c>
      <c r="G49" s="25">
        <v>150</v>
      </c>
      <c r="H49" s="25">
        <v>160</v>
      </c>
      <c r="I49" s="25">
        <v>130</v>
      </c>
      <c r="J49" s="25">
        <v>120</v>
      </c>
      <c r="K49" s="25">
        <v>120</v>
      </c>
      <c r="L49" s="25">
        <v>115</v>
      </c>
      <c r="M49" s="25">
        <v>160</v>
      </c>
      <c r="N49" s="25">
        <v>165</v>
      </c>
      <c r="O49" s="25">
        <v>150</v>
      </c>
      <c r="P49" s="25">
        <v>160</v>
      </c>
    </row>
    <row r="50" spans="2:16" s="8" customFormat="1" ht="27" customHeight="1">
      <c r="B50" s="32"/>
      <c r="C50" s="13" t="s">
        <v>16</v>
      </c>
      <c r="D50" s="18">
        <f t="shared" si="0"/>
        <v>68118.79999999999</v>
      </c>
      <c r="E50" s="23">
        <f aca="true" t="shared" si="39" ref="E50:J50">E49*39.64</f>
        <v>5153.2</v>
      </c>
      <c r="F50" s="23">
        <f t="shared" si="39"/>
        <v>5549.6</v>
      </c>
      <c r="G50" s="23">
        <f t="shared" si="39"/>
        <v>5946</v>
      </c>
      <c r="H50" s="23">
        <f t="shared" si="39"/>
        <v>6342.4</v>
      </c>
      <c r="I50" s="23">
        <f t="shared" si="39"/>
        <v>5153.2</v>
      </c>
      <c r="J50" s="23">
        <f t="shared" si="39"/>
        <v>4756.8</v>
      </c>
      <c r="K50" s="23">
        <f aca="true" t="shared" si="40" ref="K50:P50">K49*40.48</f>
        <v>4857.599999999999</v>
      </c>
      <c r="L50" s="23">
        <f t="shared" si="40"/>
        <v>4655.2</v>
      </c>
      <c r="M50" s="23">
        <f t="shared" si="40"/>
        <v>6476.799999999999</v>
      </c>
      <c r="N50" s="23">
        <f t="shared" si="40"/>
        <v>6679.2</v>
      </c>
      <c r="O50" s="23">
        <f t="shared" si="40"/>
        <v>6071.999999999999</v>
      </c>
      <c r="P50" s="23">
        <f t="shared" si="40"/>
        <v>6476.799999999999</v>
      </c>
    </row>
    <row r="51" spans="2:16" s="7" customFormat="1" ht="12.75">
      <c r="B51" s="32" t="s">
        <v>28</v>
      </c>
      <c r="C51" s="13" t="s">
        <v>5</v>
      </c>
      <c r="D51" s="18">
        <f t="shared" si="0"/>
        <v>252</v>
      </c>
      <c r="E51" s="23">
        <v>15</v>
      </c>
      <c r="F51" s="23">
        <v>20</v>
      </c>
      <c r="G51" s="23">
        <v>20</v>
      </c>
      <c r="H51" s="23">
        <v>25</v>
      </c>
      <c r="I51" s="23">
        <v>29</v>
      </c>
      <c r="J51" s="23">
        <v>20</v>
      </c>
      <c r="K51" s="23">
        <v>20</v>
      </c>
      <c r="L51" s="23">
        <v>15</v>
      </c>
      <c r="M51" s="23">
        <v>25</v>
      </c>
      <c r="N51" s="23">
        <v>23</v>
      </c>
      <c r="O51" s="23">
        <v>20</v>
      </c>
      <c r="P51" s="23">
        <v>20</v>
      </c>
    </row>
    <row r="52" spans="2:16" s="7" customFormat="1" ht="10.5" customHeight="1">
      <c r="B52" s="32"/>
      <c r="C52" s="13" t="s">
        <v>16</v>
      </c>
      <c r="D52" s="18">
        <f t="shared" si="0"/>
        <v>8964.45</v>
      </c>
      <c r="E52" s="23">
        <f aca="true" t="shared" si="41" ref="E52:J52">E51*35.5</f>
        <v>532.5</v>
      </c>
      <c r="F52" s="23">
        <f t="shared" si="41"/>
        <v>710</v>
      </c>
      <c r="G52" s="23">
        <f t="shared" si="41"/>
        <v>710</v>
      </c>
      <c r="H52" s="23">
        <f t="shared" si="41"/>
        <v>887.5</v>
      </c>
      <c r="I52" s="23">
        <f t="shared" si="41"/>
        <v>1029.5</v>
      </c>
      <c r="J52" s="23">
        <f t="shared" si="41"/>
        <v>710</v>
      </c>
      <c r="K52" s="23">
        <f aca="true" t="shared" si="42" ref="K52:P52">K51*35.65</f>
        <v>713</v>
      </c>
      <c r="L52" s="23">
        <f t="shared" si="42"/>
        <v>534.75</v>
      </c>
      <c r="M52" s="23">
        <f t="shared" si="42"/>
        <v>891.25</v>
      </c>
      <c r="N52" s="23">
        <f t="shared" si="42"/>
        <v>819.9499999999999</v>
      </c>
      <c r="O52" s="23">
        <f t="shared" si="42"/>
        <v>713</v>
      </c>
      <c r="P52" s="23">
        <f t="shared" si="42"/>
        <v>713</v>
      </c>
    </row>
    <row r="53" spans="2:16" s="7" customFormat="1" ht="12" customHeight="1">
      <c r="B53" s="32" t="s">
        <v>29</v>
      </c>
      <c r="C53" s="13" t="s">
        <v>5</v>
      </c>
      <c r="D53" s="18">
        <f t="shared" si="0"/>
        <v>1150</v>
      </c>
      <c r="E53" s="23">
        <v>90</v>
      </c>
      <c r="F53" s="23">
        <v>95</v>
      </c>
      <c r="G53" s="23">
        <v>100</v>
      </c>
      <c r="H53" s="23">
        <v>100</v>
      </c>
      <c r="I53" s="23">
        <v>100</v>
      </c>
      <c r="J53" s="23">
        <v>90</v>
      </c>
      <c r="K53" s="23">
        <v>85</v>
      </c>
      <c r="L53" s="23">
        <v>90</v>
      </c>
      <c r="M53" s="23">
        <v>100</v>
      </c>
      <c r="N53" s="23">
        <v>100</v>
      </c>
      <c r="O53" s="23">
        <v>100</v>
      </c>
      <c r="P53" s="23">
        <v>100</v>
      </c>
    </row>
    <row r="54" spans="2:16" s="7" customFormat="1" ht="12.75" customHeight="1">
      <c r="B54" s="47"/>
      <c r="C54" s="13" t="s">
        <v>15</v>
      </c>
      <c r="D54" s="18">
        <f t="shared" si="0"/>
        <v>40991.75</v>
      </c>
      <c r="E54" s="23">
        <f aca="true" t="shared" si="43" ref="E54:J54">E53*35.27</f>
        <v>3174.3</v>
      </c>
      <c r="F54" s="23">
        <f t="shared" si="43"/>
        <v>3350.65</v>
      </c>
      <c r="G54" s="23">
        <f t="shared" si="43"/>
        <v>3527.0000000000005</v>
      </c>
      <c r="H54" s="23">
        <f t="shared" si="43"/>
        <v>3527.0000000000005</v>
      </c>
      <c r="I54" s="23">
        <f t="shared" si="43"/>
        <v>3527.0000000000005</v>
      </c>
      <c r="J54" s="23">
        <f t="shared" si="43"/>
        <v>3174.3</v>
      </c>
      <c r="K54" s="23">
        <f aca="true" t="shared" si="44" ref="K54:P54">K53*36.02</f>
        <v>3061.7000000000003</v>
      </c>
      <c r="L54" s="23">
        <f t="shared" si="44"/>
        <v>3241.8</v>
      </c>
      <c r="M54" s="23">
        <f t="shared" si="44"/>
        <v>3602.0000000000005</v>
      </c>
      <c r="N54" s="23">
        <f t="shared" si="44"/>
        <v>3602.0000000000005</v>
      </c>
      <c r="O54" s="23">
        <f t="shared" si="44"/>
        <v>3602.0000000000005</v>
      </c>
      <c r="P54" s="23">
        <f t="shared" si="44"/>
        <v>3602.0000000000005</v>
      </c>
    </row>
    <row r="55" spans="2:16" s="7" customFormat="1" ht="12.75" customHeight="1">
      <c r="B55" s="39" t="s">
        <v>30</v>
      </c>
      <c r="C55" s="13" t="s">
        <v>5</v>
      </c>
      <c r="D55" s="18">
        <f t="shared" si="0"/>
        <v>1350</v>
      </c>
      <c r="E55" s="23">
        <v>100</v>
      </c>
      <c r="F55" s="23">
        <v>115</v>
      </c>
      <c r="G55" s="23">
        <v>115</v>
      </c>
      <c r="H55" s="23">
        <v>115</v>
      </c>
      <c r="I55" s="23">
        <v>115</v>
      </c>
      <c r="J55" s="23">
        <v>115</v>
      </c>
      <c r="K55" s="23">
        <v>110</v>
      </c>
      <c r="L55" s="23">
        <v>105</v>
      </c>
      <c r="M55" s="23">
        <v>120</v>
      </c>
      <c r="N55" s="23">
        <v>115</v>
      </c>
      <c r="O55" s="23">
        <v>115</v>
      </c>
      <c r="P55" s="23">
        <v>110</v>
      </c>
    </row>
    <row r="56" spans="2:16" s="7" customFormat="1" ht="10.5" customHeight="1">
      <c r="B56" s="39"/>
      <c r="C56" s="13" t="s">
        <v>16</v>
      </c>
      <c r="D56" s="18">
        <f t="shared" si="0"/>
        <v>48120.75000000001</v>
      </c>
      <c r="E56" s="23">
        <f aca="true" t="shared" si="45" ref="E56:J56">E55*35.27</f>
        <v>3527.0000000000005</v>
      </c>
      <c r="F56" s="23">
        <f t="shared" si="45"/>
        <v>4056.05</v>
      </c>
      <c r="G56" s="23">
        <f t="shared" si="45"/>
        <v>4056.05</v>
      </c>
      <c r="H56" s="23">
        <f t="shared" si="45"/>
        <v>4056.05</v>
      </c>
      <c r="I56" s="23">
        <f t="shared" si="45"/>
        <v>4056.05</v>
      </c>
      <c r="J56" s="23">
        <f t="shared" si="45"/>
        <v>4056.05</v>
      </c>
      <c r="K56" s="23">
        <f aca="true" t="shared" si="46" ref="K56:P56">K55*36.02</f>
        <v>3962.2000000000003</v>
      </c>
      <c r="L56" s="23">
        <f t="shared" si="46"/>
        <v>3782.1000000000004</v>
      </c>
      <c r="M56" s="23">
        <f t="shared" si="46"/>
        <v>4322.400000000001</v>
      </c>
      <c r="N56" s="23">
        <f t="shared" si="46"/>
        <v>4142.3</v>
      </c>
      <c r="O56" s="23">
        <f t="shared" si="46"/>
        <v>4142.3</v>
      </c>
      <c r="P56" s="23">
        <f t="shared" si="46"/>
        <v>3962.2000000000003</v>
      </c>
    </row>
    <row r="57" spans="2:16" s="7" customFormat="1" ht="12.75" customHeight="1">
      <c r="B57" s="39" t="s">
        <v>35</v>
      </c>
      <c r="C57" s="13" t="s">
        <v>5</v>
      </c>
      <c r="D57" s="18">
        <f t="shared" si="0"/>
        <v>800.0000000000002</v>
      </c>
      <c r="E57" s="23">
        <v>67.2</v>
      </c>
      <c r="F57" s="23">
        <v>67.2</v>
      </c>
      <c r="G57" s="23">
        <v>67.2</v>
      </c>
      <c r="H57" s="23">
        <v>67.2</v>
      </c>
      <c r="I57" s="23">
        <v>67.2</v>
      </c>
      <c r="J57" s="23">
        <v>65.6</v>
      </c>
      <c r="K57" s="23">
        <v>65.6</v>
      </c>
      <c r="L57" s="23">
        <v>65.6</v>
      </c>
      <c r="M57" s="23">
        <v>65.6</v>
      </c>
      <c r="N57" s="23">
        <v>67.2</v>
      </c>
      <c r="O57" s="23">
        <v>67.2</v>
      </c>
      <c r="P57" s="23">
        <v>67.2</v>
      </c>
    </row>
    <row r="58" spans="2:16" s="7" customFormat="1" ht="16.5" customHeight="1">
      <c r="B58" s="39"/>
      <c r="C58" s="13" t="s">
        <v>15</v>
      </c>
      <c r="D58" s="18">
        <f>E58+F58+G58+H58+I58+J58+K58+L58+M58+N58+O58+P58</f>
        <v>148034.8</v>
      </c>
      <c r="E58" s="23">
        <f aca="true" t="shared" si="47" ref="E58:J58">E57*35.27</f>
        <v>2370.1440000000002</v>
      </c>
      <c r="F58" s="23">
        <f t="shared" si="47"/>
        <v>2370.1440000000002</v>
      </c>
      <c r="G58" s="23">
        <f t="shared" si="47"/>
        <v>2370.1440000000002</v>
      </c>
      <c r="H58" s="23">
        <f t="shared" si="47"/>
        <v>2370.1440000000002</v>
      </c>
      <c r="I58" s="23">
        <f t="shared" si="47"/>
        <v>2370.1440000000002</v>
      </c>
      <c r="J58" s="23">
        <f t="shared" si="47"/>
        <v>2313.712</v>
      </c>
      <c r="K58" s="23">
        <f aca="true" t="shared" si="48" ref="K58:P58">K57*336.02</f>
        <v>22042.911999999997</v>
      </c>
      <c r="L58" s="23">
        <f t="shared" si="48"/>
        <v>22042.911999999997</v>
      </c>
      <c r="M58" s="23">
        <f t="shared" si="48"/>
        <v>22042.911999999997</v>
      </c>
      <c r="N58" s="23">
        <f t="shared" si="48"/>
        <v>22580.543999999998</v>
      </c>
      <c r="O58" s="23">
        <f t="shared" si="48"/>
        <v>22580.543999999998</v>
      </c>
      <c r="P58" s="23">
        <f t="shared" si="48"/>
        <v>22580.543999999998</v>
      </c>
    </row>
    <row r="59" spans="2:16" s="7" customFormat="1" ht="15" customHeight="1">
      <c r="B59" s="39" t="s">
        <v>37</v>
      </c>
      <c r="C59" s="13" t="s">
        <v>5</v>
      </c>
      <c r="D59" s="18">
        <f>E59+F59+G59+H59+I59+J59+K59+L59+M59+N59+O59+P59</f>
        <v>480</v>
      </c>
      <c r="E59" s="23">
        <v>40</v>
      </c>
      <c r="F59" s="23">
        <v>40</v>
      </c>
      <c r="G59" s="23">
        <v>40</v>
      </c>
      <c r="H59" s="23">
        <v>40</v>
      </c>
      <c r="I59" s="23">
        <v>40</v>
      </c>
      <c r="J59" s="23">
        <v>40</v>
      </c>
      <c r="K59" s="23">
        <v>40</v>
      </c>
      <c r="L59" s="23">
        <v>40</v>
      </c>
      <c r="M59" s="23">
        <v>40</v>
      </c>
      <c r="N59" s="23">
        <v>40</v>
      </c>
      <c r="O59" s="23">
        <v>40</v>
      </c>
      <c r="P59" s="23">
        <v>40</v>
      </c>
    </row>
    <row r="60" spans="2:16" s="7" customFormat="1" ht="15.75" customHeight="1">
      <c r="B60" s="39"/>
      <c r="C60" s="13" t="s">
        <v>15</v>
      </c>
      <c r="D60" s="18">
        <f>E60+F60+G60+H60+I60+J60+K60+L60+M60+N60+O60+P60</f>
        <v>17040</v>
      </c>
      <c r="E60" s="23">
        <f aca="true" t="shared" si="49" ref="E60:J60">E59*35.35</f>
        <v>1414</v>
      </c>
      <c r="F60" s="23">
        <f t="shared" si="49"/>
        <v>1414</v>
      </c>
      <c r="G60" s="23">
        <f t="shared" si="49"/>
        <v>1414</v>
      </c>
      <c r="H60" s="23">
        <f t="shared" si="49"/>
        <v>1414</v>
      </c>
      <c r="I60" s="23">
        <f t="shared" si="49"/>
        <v>1414</v>
      </c>
      <c r="J60" s="23">
        <f t="shared" si="49"/>
        <v>1414</v>
      </c>
      <c r="K60" s="23">
        <f aca="true" t="shared" si="50" ref="K60:P60">K59*35.65</f>
        <v>1426</v>
      </c>
      <c r="L60" s="23">
        <f t="shared" si="50"/>
        <v>1426</v>
      </c>
      <c r="M60" s="23">
        <f t="shared" si="50"/>
        <v>1426</v>
      </c>
      <c r="N60" s="23">
        <f t="shared" si="50"/>
        <v>1426</v>
      </c>
      <c r="O60" s="23">
        <f t="shared" si="50"/>
        <v>1426</v>
      </c>
      <c r="P60" s="23">
        <f t="shared" si="50"/>
        <v>1426</v>
      </c>
    </row>
    <row r="61" spans="2:16" s="8" customFormat="1" ht="16.5" customHeight="1">
      <c r="B61" s="39" t="s">
        <v>52</v>
      </c>
      <c r="C61" s="13" t="s">
        <v>5</v>
      </c>
      <c r="D61" s="18">
        <f t="shared" si="0"/>
        <v>230</v>
      </c>
      <c r="E61" s="23">
        <v>18</v>
      </c>
      <c r="F61" s="23">
        <v>20</v>
      </c>
      <c r="G61" s="23">
        <v>20</v>
      </c>
      <c r="H61" s="23">
        <v>20</v>
      </c>
      <c r="I61" s="23">
        <v>19</v>
      </c>
      <c r="J61" s="23">
        <v>18</v>
      </c>
      <c r="K61" s="23">
        <v>18</v>
      </c>
      <c r="L61" s="23">
        <v>18</v>
      </c>
      <c r="M61" s="23">
        <v>21</v>
      </c>
      <c r="N61" s="23">
        <v>20</v>
      </c>
      <c r="O61" s="23">
        <v>19</v>
      </c>
      <c r="P61" s="23">
        <v>19</v>
      </c>
    </row>
    <row r="62" spans="2:16" s="8" customFormat="1" ht="19.5" customHeight="1">
      <c r="B62" s="48"/>
      <c r="C62" s="13" t="s">
        <v>15</v>
      </c>
      <c r="D62" s="18">
        <f t="shared" si="0"/>
        <v>10358.05</v>
      </c>
      <c r="E62" s="23">
        <f aca="true" t="shared" si="51" ref="E62:J62">E61*44.65</f>
        <v>803.6999999999999</v>
      </c>
      <c r="F62" s="23">
        <f t="shared" si="51"/>
        <v>893</v>
      </c>
      <c r="G62" s="23">
        <f t="shared" si="51"/>
        <v>893</v>
      </c>
      <c r="H62" s="23">
        <f t="shared" si="51"/>
        <v>893</v>
      </c>
      <c r="I62" s="23">
        <f t="shared" si="51"/>
        <v>848.35</v>
      </c>
      <c r="J62" s="23">
        <f t="shared" si="51"/>
        <v>803.6999999999999</v>
      </c>
      <c r="K62" s="23">
        <f aca="true" t="shared" si="52" ref="K62:P62">K61*45.42</f>
        <v>817.5600000000001</v>
      </c>
      <c r="L62" s="23">
        <f t="shared" si="52"/>
        <v>817.5600000000001</v>
      </c>
      <c r="M62" s="23">
        <f t="shared" si="52"/>
        <v>953.82</v>
      </c>
      <c r="N62" s="23">
        <f t="shared" si="52"/>
        <v>908.4000000000001</v>
      </c>
      <c r="O62" s="23">
        <f t="shared" si="52"/>
        <v>862.98</v>
      </c>
      <c r="P62" s="23">
        <f t="shared" si="52"/>
        <v>862.98</v>
      </c>
    </row>
    <row r="63" spans="2:16" s="8" customFormat="1" ht="19.5" customHeight="1">
      <c r="B63" s="39" t="s">
        <v>49</v>
      </c>
      <c r="C63" s="13" t="s">
        <v>5</v>
      </c>
      <c r="D63" s="18">
        <f>E63+F63+G63+H63+I63+J63+K63+L63+M63+N63+O63+P63</f>
        <v>670</v>
      </c>
      <c r="E63" s="23">
        <v>52</v>
      </c>
      <c r="F63" s="23">
        <v>63</v>
      </c>
      <c r="G63" s="23">
        <v>67</v>
      </c>
      <c r="H63" s="23">
        <v>72</v>
      </c>
      <c r="I63" s="23">
        <v>58</v>
      </c>
      <c r="J63" s="23">
        <v>46</v>
      </c>
      <c r="K63" s="23">
        <v>40</v>
      </c>
      <c r="L63" s="23">
        <v>35</v>
      </c>
      <c r="M63" s="23">
        <v>73</v>
      </c>
      <c r="N63" s="23">
        <v>68</v>
      </c>
      <c r="O63" s="23">
        <v>52</v>
      </c>
      <c r="P63" s="23">
        <v>44</v>
      </c>
    </row>
    <row r="64" spans="2:16" s="8" customFormat="1" ht="18" customHeight="1">
      <c r="B64" s="48"/>
      <c r="C64" s="13" t="s">
        <v>15</v>
      </c>
      <c r="D64" s="18">
        <f>E64+F64+G64+H64+I64+J64+K64+L64+M64+N64+O64+P64</f>
        <v>30155.74</v>
      </c>
      <c r="E64" s="23">
        <f aca="true" t="shared" si="53" ref="E64:J64">E63*44.65</f>
        <v>2321.7999999999997</v>
      </c>
      <c r="F64" s="23">
        <f t="shared" si="53"/>
        <v>2812.95</v>
      </c>
      <c r="G64" s="23">
        <f t="shared" si="53"/>
        <v>2991.5499999999997</v>
      </c>
      <c r="H64" s="23">
        <f t="shared" si="53"/>
        <v>3214.7999999999997</v>
      </c>
      <c r="I64" s="23">
        <f t="shared" si="53"/>
        <v>2589.7</v>
      </c>
      <c r="J64" s="23">
        <f t="shared" si="53"/>
        <v>2053.9</v>
      </c>
      <c r="K64" s="23">
        <f aca="true" t="shared" si="54" ref="K64:P64">K63*45.42</f>
        <v>1816.8000000000002</v>
      </c>
      <c r="L64" s="23">
        <f t="shared" si="54"/>
        <v>1589.7</v>
      </c>
      <c r="M64" s="23">
        <f t="shared" si="54"/>
        <v>3315.6600000000003</v>
      </c>
      <c r="N64" s="23">
        <f t="shared" si="54"/>
        <v>3088.56</v>
      </c>
      <c r="O64" s="23">
        <f t="shared" si="54"/>
        <v>2361.84</v>
      </c>
      <c r="P64" s="23">
        <f t="shared" si="54"/>
        <v>1998.48</v>
      </c>
    </row>
    <row r="65" spans="2:16" s="9" customFormat="1" ht="12.75">
      <c r="B65" s="31" t="s">
        <v>7</v>
      </c>
      <c r="C65" s="14" t="s">
        <v>5</v>
      </c>
      <c r="D65" s="18">
        <f>SUM(D45,D47,D49,D51,D53,D55,D57,D59,D61,D63)</f>
        <v>9632</v>
      </c>
      <c r="E65" s="18">
        <f>SUM(E45,E47,E49,E51,E53,E55,E57,E59,E61,E63)</f>
        <v>752.2</v>
      </c>
      <c r="F65" s="18">
        <f aca="true" t="shared" si="55" ref="F65:P65">SUM(F45,F47,F49,F51,F53,F55,F57,F59,F61,F63)</f>
        <v>830.2</v>
      </c>
      <c r="G65" s="18">
        <f t="shared" si="55"/>
        <v>839.2</v>
      </c>
      <c r="H65" s="18">
        <f t="shared" si="55"/>
        <v>879.2</v>
      </c>
      <c r="I65" s="18">
        <f t="shared" si="55"/>
        <v>828.2</v>
      </c>
      <c r="J65" s="18">
        <f t="shared" si="55"/>
        <v>734.6</v>
      </c>
      <c r="K65" s="18">
        <f t="shared" si="55"/>
        <v>718.6</v>
      </c>
      <c r="L65" s="18">
        <f t="shared" si="55"/>
        <v>713.6</v>
      </c>
      <c r="M65" s="18">
        <f t="shared" si="55"/>
        <v>859.6</v>
      </c>
      <c r="N65" s="18">
        <f t="shared" si="55"/>
        <v>858.2</v>
      </c>
      <c r="O65" s="18">
        <f t="shared" si="55"/>
        <v>818.2</v>
      </c>
      <c r="P65" s="18">
        <f t="shared" si="55"/>
        <v>800.2</v>
      </c>
    </row>
    <row r="66" spans="2:16" s="9" customFormat="1" ht="12.75">
      <c r="B66" s="31"/>
      <c r="C66" s="14" t="s">
        <v>15</v>
      </c>
      <c r="D66" s="18">
        <f>SUM(D46,D48,D50,D52,D54,D56,D58,D60,D62,D64)</f>
        <v>485528.54</v>
      </c>
      <c r="E66" s="18">
        <f>SUM(E46,E48,E50,E52,E54,E56,E58,E60,E62,E64)</f>
        <v>28285.844</v>
      </c>
      <c r="F66" s="18">
        <f aca="true" t="shared" si="56" ref="F66:P66">SUM(F46,F48,F50,F52,F54,F56,F58,F60,F62,F64)</f>
        <v>31334.794</v>
      </c>
      <c r="G66" s="18">
        <f t="shared" si="56"/>
        <v>31689.744</v>
      </c>
      <c r="H66" s="18">
        <f t="shared" si="56"/>
        <v>33279.693999999996</v>
      </c>
      <c r="I66" s="18">
        <f t="shared" si="56"/>
        <v>31166.344</v>
      </c>
      <c r="J66" s="18">
        <f t="shared" si="56"/>
        <v>27478.862</v>
      </c>
      <c r="K66" s="18">
        <f t="shared" si="56"/>
        <v>47068.172</v>
      </c>
      <c r="L66" s="18">
        <f t="shared" si="56"/>
        <v>46865.221999999994</v>
      </c>
      <c r="M66" s="18">
        <f t="shared" si="56"/>
        <v>52795.742</v>
      </c>
      <c r="N66" s="18">
        <f t="shared" si="56"/>
        <v>53236.554</v>
      </c>
      <c r="O66" s="18">
        <f t="shared" si="56"/>
        <v>51525.564</v>
      </c>
      <c r="P66" s="18">
        <f t="shared" si="56"/>
        <v>50802.004</v>
      </c>
    </row>
    <row r="67" spans="2:16" s="7" customFormat="1" ht="16.5" customHeight="1">
      <c r="B67" s="32" t="s">
        <v>48</v>
      </c>
      <c r="C67" s="13" t="s">
        <v>5</v>
      </c>
      <c r="D67" s="18">
        <f t="shared" si="0"/>
        <v>200.04000000000008</v>
      </c>
      <c r="E67" s="23">
        <v>16.67</v>
      </c>
      <c r="F67" s="23">
        <v>16.67</v>
      </c>
      <c r="G67" s="23">
        <v>16.67</v>
      </c>
      <c r="H67" s="23">
        <v>16.67</v>
      </c>
      <c r="I67" s="23">
        <v>16.67</v>
      </c>
      <c r="J67" s="23">
        <v>16.67</v>
      </c>
      <c r="K67" s="23">
        <v>16.67</v>
      </c>
      <c r="L67" s="23">
        <v>16.67</v>
      </c>
      <c r="M67" s="23">
        <v>16.67</v>
      </c>
      <c r="N67" s="23">
        <v>16.67</v>
      </c>
      <c r="O67" s="23">
        <v>16.67</v>
      </c>
      <c r="P67" s="23">
        <v>16.67</v>
      </c>
    </row>
    <row r="68" spans="2:16" s="7" customFormat="1" ht="15" customHeight="1">
      <c r="B68" s="32"/>
      <c r="C68" s="13" t="s">
        <v>36</v>
      </c>
      <c r="D68" s="18">
        <f t="shared" si="0"/>
        <v>7130.425800000003</v>
      </c>
      <c r="E68" s="23">
        <f aca="true" t="shared" si="57" ref="E68:J68">E67*35.27</f>
        <v>587.9509000000002</v>
      </c>
      <c r="F68" s="23">
        <f t="shared" si="57"/>
        <v>587.9509000000002</v>
      </c>
      <c r="G68" s="23">
        <f t="shared" si="57"/>
        <v>587.9509000000002</v>
      </c>
      <c r="H68" s="23">
        <f t="shared" si="57"/>
        <v>587.9509000000002</v>
      </c>
      <c r="I68" s="23">
        <f t="shared" si="57"/>
        <v>587.9509000000002</v>
      </c>
      <c r="J68" s="23">
        <f t="shared" si="57"/>
        <v>587.9509000000002</v>
      </c>
      <c r="K68" s="23">
        <f aca="true" t="shared" si="58" ref="K68:P68">K67*36.02</f>
        <v>600.4534000000001</v>
      </c>
      <c r="L68" s="23">
        <f t="shared" si="58"/>
        <v>600.4534000000001</v>
      </c>
      <c r="M68" s="23">
        <f t="shared" si="58"/>
        <v>600.4534000000001</v>
      </c>
      <c r="N68" s="23">
        <f t="shared" si="58"/>
        <v>600.4534000000001</v>
      </c>
      <c r="O68" s="23">
        <f t="shared" si="58"/>
        <v>600.4534000000001</v>
      </c>
      <c r="P68" s="23">
        <f t="shared" si="58"/>
        <v>600.4534000000001</v>
      </c>
    </row>
    <row r="69" spans="2:16" s="9" customFormat="1" ht="15.75" customHeight="1">
      <c r="B69" s="31" t="s">
        <v>8</v>
      </c>
      <c r="C69" s="14" t="s">
        <v>5</v>
      </c>
      <c r="D69" s="18">
        <f>D43+D65+D67</f>
        <v>18380.440000000002</v>
      </c>
      <c r="E69" s="18">
        <f aca="true" t="shared" si="59" ref="E69:P69">E43+E65+E67</f>
        <v>1503.0700000000002</v>
      </c>
      <c r="F69" s="18">
        <f t="shared" si="59"/>
        <v>1676.0700000000002</v>
      </c>
      <c r="G69" s="18">
        <f t="shared" si="59"/>
        <v>1623.0700000000002</v>
      </c>
      <c r="H69" s="18">
        <f t="shared" si="59"/>
        <v>1668.0700000000002</v>
      </c>
      <c r="I69" s="18">
        <f t="shared" si="59"/>
        <v>1549.0700000000002</v>
      </c>
      <c r="J69" s="18">
        <f t="shared" si="59"/>
        <v>1332.4700000000003</v>
      </c>
      <c r="K69" s="18">
        <f t="shared" si="59"/>
        <v>1283.4700000000003</v>
      </c>
      <c r="L69" s="18">
        <f t="shared" si="59"/>
        <v>1227.47</v>
      </c>
      <c r="M69" s="18">
        <f t="shared" si="59"/>
        <v>1680.4700000000003</v>
      </c>
      <c r="N69" s="18">
        <f t="shared" si="59"/>
        <v>1679.0700000000002</v>
      </c>
      <c r="O69" s="18">
        <f t="shared" si="59"/>
        <v>1567.0700000000002</v>
      </c>
      <c r="P69" s="18">
        <f t="shared" si="59"/>
        <v>1591.0700000000002</v>
      </c>
    </row>
    <row r="70" spans="2:16" s="9" customFormat="1" ht="15" customHeight="1">
      <c r="B70" s="31"/>
      <c r="C70" s="14" t="s">
        <v>15</v>
      </c>
      <c r="D70" s="18">
        <f>D44+D66+D68</f>
        <v>815244.0858</v>
      </c>
      <c r="E70" s="18">
        <f aca="true" t="shared" si="60" ref="E70:P70">E44+E66+E68</f>
        <v>56253.684900000015</v>
      </c>
      <c r="F70" s="18">
        <f t="shared" si="60"/>
        <v>62935.26490000002</v>
      </c>
      <c r="G70" s="18">
        <f t="shared" si="60"/>
        <v>60875.37490000001</v>
      </c>
      <c r="H70" s="18">
        <f t="shared" si="60"/>
        <v>62843.7649</v>
      </c>
      <c r="I70" s="18">
        <f t="shared" si="60"/>
        <v>58168.12490000001</v>
      </c>
      <c r="J70" s="18">
        <f t="shared" si="60"/>
        <v>49846.43290000001</v>
      </c>
      <c r="K70" s="18">
        <f t="shared" si="60"/>
        <v>68513.1254</v>
      </c>
      <c r="L70" s="18">
        <f t="shared" si="60"/>
        <v>66350.85539999999</v>
      </c>
      <c r="M70" s="18">
        <f t="shared" si="60"/>
        <v>84042.6954</v>
      </c>
      <c r="N70" s="18">
        <f t="shared" si="60"/>
        <v>84483.5074</v>
      </c>
      <c r="O70" s="18">
        <f t="shared" si="60"/>
        <v>79955.4974</v>
      </c>
      <c r="P70" s="18">
        <f t="shared" si="60"/>
        <v>80975.7574</v>
      </c>
    </row>
    <row r="71" spans="2:16" s="7" customFormat="1" ht="15.75" customHeight="1">
      <c r="B71" s="32" t="s">
        <v>38</v>
      </c>
      <c r="C71" s="13" t="s">
        <v>5</v>
      </c>
      <c r="D71" s="18">
        <f>E71+F71+G71+H71+I71+J71+K71+L71+M71+N71+O71+P71</f>
        <v>24</v>
      </c>
      <c r="E71" s="23">
        <v>2</v>
      </c>
      <c r="F71" s="23">
        <v>2</v>
      </c>
      <c r="G71" s="23">
        <v>2</v>
      </c>
      <c r="H71" s="23">
        <v>2</v>
      </c>
      <c r="I71" s="23">
        <v>2</v>
      </c>
      <c r="J71" s="23">
        <v>2</v>
      </c>
      <c r="K71" s="23">
        <v>2</v>
      </c>
      <c r="L71" s="23">
        <v>2</v>
      </c>
      <c r="M71" s="23">
        <v>2</v>
      </c>
      <c r="N71" s="23">
        <v>2</v>
      </c>
      <c r="O71" s="23">
        <v>2</v>
      </c>
      <c r="P71" s="23">
        <v>2</v>
      </c>
    </row>
    <row r="72" spans="2:16" s="7" customFormat="1" ht="21.75" customHeight="1">
      <c r="B72" s="32"/>
      <c r="C72" s="13" t="s">
        <v>16</v>
      </c>
      <c r="D72" s="18">
        <f>E72+F72+G72+H72+I72+J72+K72+L72+M72+N72+O72+P72</f>
        <v>855.4799999999999</v>
      </c>
      <c r="E72" s="23">
        <f aca="true" t="shared" si="61" ref="E72:J72">E71*35.27</f>
        <v>70.54</v>
      </c>
      <c r="F72" s="23">
        <f t="shared" si="61"/>
        <v>70.54</v>
      </c>
      <c r="G72" s="23">
        <f t="shared" si="61"/>
        <v>70.54</v>
      </c>
      <c r="H72" s="23">
        <f t="shared" si="61"/>
        <v>70.54</v>
      </c>
      <c r="I72" s="23">
        <f t="shared" si="61"/>
        <v>70.54</v>
      </c>
      <c r="J72" s="23">
        <f t="shared" si="61"/>
        <v>70.54</v>
      </c>
      <c r="K72" s="23">
        <f aca="true" t="shared" si="62" ref="K72:P72">K71*36.02</f>
        <v>72.04</v>
      </c>
      <c r="L72" s="23">
        <f t="shared" si="62"/>
        <v>72.04</v>
      </c>
      <c r="M72" s="23">
        <f t="shared" si="62"/>
        <v>72.04</v>
      </c>
      <c r="N72" s="23">
        <f t="shared" si="62"/>
        <v>72.04</v>
      </c>
      <c r="O72" s="23">
        <f t="shared" si="62"/>
        <v>72.04</v>
      </c>
      <c r="P72" s="23">
        <f t="shared" si="62"/>
        <v>72.04</v>
      </c>
    </row>
    <row r="73" spans="2:16" s="9" customFormat="1" ht="12.75" customHeight="1">
      <c r="B73" s="31" t="s">
        <v>31</v>
      </c>
      <c r="C73" s="14" t="s">
        <v>5</v>
      </c>
      <c r="D73" s="18">
        <f aca="true" t="shared" si="63" ref="D73:P73">D11+D13+D15+D17+D69+D71</f>
        <v>19560.440000000002</v>
      </c>
      <c r="E73" s="18">
        <f t="shared" si="63"/>
        <v>1601.3700000000001</v>
      </c>
      <c r="F73" s="18">
        <f t="shared" si="63"/>
        <v>1774.9700000000003</v>
      </c>
      <c r="G73" s="18">
        <f t="shared" si="63"/>
        <v>1721.9700000000003</v>
      </c>
      <c r="H73" s="18">
        <f t="shared" si="63"/>
        <v>1765.9700000000003</v>
      </c>
      <c r="I73" s="18">
        <f t="shared" si="63"/>
        <v>1646.9700000000003</v>
      </c>
      <c r="J73" s="18">
        <f t="shared" si="63"/>
        <v>1430.3700000000003</v>
      </c>
      <c r="K73" s="18">
        <f t="shared" si="63"/>
        <v>1381.3700000000003</v>
      </c>
      <c r="L73" s="18">
        <f t="shared" si="63"/>
        <v>1325.3700000000001</v>
      </c>
      <c r="M73" s="18">
        <f t="shared" si="63"/>
        <v>1778.3700000000003</v>
      </c>
      <c r="N73" s="18">
        <f t="shared" si="63"/>
        <v>1777.9700000000003</v>
      </c>
      <c r="O73" s="18">
        <f t="shared" si="63"/>
        <v>1665.9700000000003</v>
      </c>
      <c r="P73" s="18">
        <f t="shared" si="63"/>
        <v>1689.7700000000002</v>
      </c>
    </row>
    <row r="74" spans="2:16" s="9" customFormat="1" ht="13.5" customHeight="1">
      <c r="B74" s="31"/>
      <c r="C74" s="14" t="s">
        <v>16</v>
      </c>
      <c r="D74" s="18">
        <f aca="true" t="shared" si="64" ref="D74:P74">D12+D14+D16+D18+D70+D72</f>
        <v>857305.3358</v>
      </c>
      <c r="E74" s="18">
        <f t="shared" si="64"/>
        <v>59720.72590000001</v>
      </c>
      <c r="F74" s="18">
        <f t="shared" si="64"/>
        <v>66423.4679</v>
      </c>
      <c r="G74" s="18">
        <f t="shared" si="64"/>
        <v>64363.57790000001</v>
      </c>
      <c r="H74" s="18">
        <f t="shared" si="64"/>
        <v>66296.6979</v>
      </c>
      <c r="I74" s="18">
        <f t="shared" si="64"/>
        <v>61621.057900000014</v>
      </c>
      <c r="J74" s="18">
        <f t="shared" si="64"/>
        <v>53299.36590000001</v>
      </c>
      <c r="K74" s="18">
        <f t="shared" si="64"/>
        <v>72039.4834</v>
      </c>
      <c r="L74" s="18">
        <f t="shared" si="64"/>
        <v>69877.21339999998</v>
      </c>
      <c r="M74" s="18">
        <f t="shared" si="64"/>
        <v>87569.05339999999</v>
      </c>
      <c r="N74" s="18">
        <f t="shared" si="64"/>
        <v>88045.8854</v>
      </c>
      <c r="O74" s="18">
        <f t="shared" si="64"/>
        <v>83517.87539999999</v>
      </c>
      <c r="P74" s="18">
        <f t="shared" si="64"/>
        <v>84530.9314</v>
      </c>
    </row>
    <row r="75" spans="2:16" ht="12.75">
      <c r="B75" s="45"/>
      <c r="C75" s="6"/>
      <c r="D75" s="21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</row>
    <row r="76" spans="2:16" ht="12.75">
      <c r="B76" s="46"/>
      <c r="C76" s="6"/>
      <c r="D76" s="21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</row>
    <row r="77" spans="2:16" ht="12.75">
      <c r="B77" s="42"/>
      <c r="C77" s="6"/>
      <c r="D77" s="21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</row>
    <row r="78" spans="2:16" ht="12.75">
      <c r="B78" s="42"/>
      <c r="C78" s="6"/>
      <c r="D78" s="21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</row>
    <row r="79" spans="2:16" ht="12.75">
      <c r="B79" s="42"/>
      <c r="C79" s="6"/>
      <c r="D79" s="21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</row>
    <row r="80" spans="2:16" ht="12.75">
      <c r="B80" s="42"/>
      <c r="C80" s="6"/>
      <c r="D80" s="21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2:16" ht="12.75">
      <c r="B81" s="42"/>
      <c r="C81" s="6"/>
      <c r="D81" s="21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2:16" ht="12.75">
      <c r="B82" s="42"/>
      <c r="C82" s="6"/>
      <c r="D82" s="21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2:16" ht="12.75">
      <c r="B83" s="42"/>
      <c r="C83" s="6"/>
      <c r="D83" s="21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2:16" ht="12.75">
      <c r="B84" s="42"/>
      <c r="C84" s="6"/>
      <c r="D84" s="21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2:16" ht="12.75">
      <c r="B85" s="42"/>
      <c r="C85" s="6"/>
      <c r="D85" s="21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2:16" ht="12.75">
      <c r="B86" s="42"/>
      <c r="C86" s="6"/>
      <c r="D86" s="21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</row>
    <row r="87" spans="2:16" ht="12.75">
      <c r="B87" s="42"/>
      <c r="C87" s="6"/>
      <c r="D87" s="21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</row>
    <row r="88" spans="2:16" ht="12.75">
      <c r="B88" s="42"/>
      <c r="C88" s="6"/>
      <c r="D88" s="21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</row>
    <row r="89" spans="2:16" ht="12.75">
      <c r="B89" s="42"/>
      <c r="C89" s="6"/>
      <c r="D89" s="21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</row>
    <row r="90" spans="2:16" ht="12.75">
      <c r="B90" s="42"/>
      <c r="C90" s="6"/>
      <c r="D90" s="21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</row>
    <row r="91" spans="2:16" ht="12.75">
      <c r="B91" s="42"/>
      <c r="C91" s="6"/>
      <c r="D91" s="21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</row>
    <row r="92" spans="2:16" ht="12.75">
      <c r="B92" s="42"/>
      <c r="C92" s="6"/>
      <c r="D92" s="21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</row>
    <row r="93" ht="12.75">
      <c r="B93" s="42"/>
    </row>
    <row r="94" ht="12.75">
      <c r="B94" s="51"/>
    </row>
    <row r="95" ht="12.75">
      <c r="B95" s="51"/>
    </row>
    <row r="96" ht="12.75">
      <c r="B96" s="51"/>
    </row>
    <row r="97" ht="12.75">
      <c r="B97" s="51"/>
    </row>
    <row r="98" ht="12.75">
      <c r="B98" s="51"/>
    </row>
    <row r="99" ht="12.75">
      <c r="B99" s="51"/>
    </row>
    <row r="100" ht="12.75">
      <c r="B100" s="51"/>
    </row>
    <row r="101" ht="12.75">
      <c r="B101" s="51"/>
    </row>
    <row r="102" ht="12.75">
      <c r="B102" s="51"/>
    </row>
    <row r="103" ht="12.75">
      <c r="B103" s="51"/>
    </row>
    <row r="104" ht="12.75">
      <c r="B104" s="51"/>
    </row>
    <row r="105" ht="12.75">
      <c r="B105" s="51"/>
    </row>
    <row r="106" ht="12.75">
      <c r="B106" s="51"/>
    </row>
    <row r="107" ht="12.75">
      <c r="B107" s="51"/>
    </row>
    <row r="108" ht="12.75">
      <c r="B108" s="51"/>
    </row>
    <row r="109" ht="12.75">
      <c r="B109" s="51"/>
    </row>
    <row r="110" ht="12.75">
      <c r="B110" s="51"/>
    </row>
    <row r="111" ht="12.75">
      <c r="B111" s="51"/>
    </row>
    <row r="112" ht="12.75">
      <c r="B112" s="51"/>
    </row>
    <row r="113" ht="12.75">
      <c r="B113" s="51"/>
    </row>
    <row r="114" ht="12.75">
      <c r="B114" s="51"/>
    </row>
    <row r="115" ht="12.75">
      <c r="B115" s="51"/>
    </row>
    <row r="116" ht="12.75">
      <c r="B116" s="51"/>
    </row>
  </sheetData>
  <sheetProtection/>
  <mergeCells count="62">
    <mergeCell ref="B107:B108"/>
    <mergeCell ref="B97:B98"/>
    <mergeCell ref="B101:B102"/>
    <mergeCell ref="B63:B64"/>
    <mergeCell ref="B103:B104"/>
    <mergeCell ref="B105:B106"/>
    <mergeCell ref="B87:B88"/>
    <mergeCell ref="B93:B94"/>
    <mergeCell ref="B17:B18"/>
    <mergeCell ref="B9:B10"/>
    <mergeCell ref="B115:B116"/>
    <mergeCell ref="B111:B112"/>
    <mergeCell ref="B113:B114"/>
    <mergeCell ref="B109:B110"/>
    <mergeCell ref="B95:B96"/>
    <mergeCell ref="B99:B100"/>
    <mergeCell ref="B91:B92"/>
    <mergeCell ref="B71:B72"/>
    <mergeCell ref="B11:B12"/>
    <mergeCell ref="D7:P7"/>
    <mergeCell ref="E9:P9"/>
    <mergeCell ref="B19:B20"/>
    <mergeCell ref="B51:B52"/>
    <mergeCell ref="B75:B76"/>
    <mergeCell ref="B53:B54"/>
    <mergeCell ref="B73:B74"/>
    <mergeCell ref="B47:B48"/>
    <mergeCell ref="B61:B62"/>
    <mergeCell ref="B79:B80"/>
    <mergeCell ref="B81:B82"/>
    <mergeCell ref="B65:B66"/>
    <mergeCell ref="B67:B68"/>
    <mergeCell ref="B45:B46"/>
    <mergeCell ref="B49:B50"/>
    <mergeCell ref="B13:B14"/>
    <mergeCell ref="B15:B16"/>
    <mergeCell ref="B85:B86"/>
    <mergeCell ref="B89:B90"/>
    <mergeCell ref="B83:B84"/>
    <mergeCell ref="B35:B36"/>
    <mergeCell ref="B55:B56"/>
    <mergeCell ref="B25:B26"/>
    <mergeCell ref="B33:B34"/>
    <mergeCell ref="B77:B78"/>
    <mergeCell ref="B29:B30"/>
    <mergeCell ref="B41:B42"/>
    <mergeCell ref="B57:B58"/>
    <mergeCell ref="B69:B70"/>
    <mergeCell ref="B37:B38"/>
    <mergeCell ref="B21:B22"/>
    <mergeCell ref="B59:B60"/>
    <mergeCell ref="B31:B32"/>
    <mergeCell ref="C6:P6"/>
    <mergeCell ref="L1:Q1"/>
    <mergeCell ref="B43:B44"/>
    <mergeCell ref="B39:B40"/>
    <mergeCell ref="B2:Q2"/>
    <mergeCell ref="B23:B24"/>
    <mergeCell ref="D9:D10"/>
    <mergeCell ref="B27:B28"/>
    <mergeCell ref="C5:P5"/>
    <mergeCell ref="C9:C10"/>
  </mergeCells>
  <printOptions/>
  <pageMargins left="0" right="0" top="0" bottom="0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</dc:creator>
  <cp:keywords/>
  <dc:description/>
  <cp:lastModifiedBy>AMMRUSER</cp:lastModifiedBy>
  <cp:lastPrinted>2022-09-14T05:05:58Z</cp:lastPrinted>
  <dcterms:created xsi:type="dcterms:W3CDTF">2008-06-30T21:40:19Z</dcterms:created>
  <dcterms:modified xsi:type="dcterms:W3CDTF">2022-09-21T08:08:56Z</dcterms:modified>
  <cp:category/>
  <cp:version/>
  <cp:contentType/>
  <cp:contentStatus/>
</cp:coreProperties>
</file>